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940" windowHeight="10908" tabRatio="752" activeTab="0"/>
  </bookViews>
  <sheets>
    <sheet name="BBO en BSW5.PF3 Contact" sheetId="1" r:id="rId1"/>
    <sheet name="BSW0.Dossierrug" sheetId="2" r:id="rId2"/>
    <sheet name="BSW0.PF1en2" sheetId="3" r:id="rId3"/>
    <sheet name="BSW1.Kwaliteitsplan" sheetId="4" r:id="rId4"/>
    <sheet name="BSW9 Planning" sheetId="5" r:id="rId5"/>
    <sheet name="BSW6.PF9 Noodplan" sheetId="6" r:id="rId6"/>
    <sheet name="BSW14 PV CT" sheetId="7" r:id="rId7"/>
    <sheet name="BSW14 PV IS" sheetId="8" r:id="rId8"/>
    <sheet name="BSW II.9 Veiligheid" sheetId="9" state="hidden" r:id="rId9"/>
    <sheet name="histlog" sheetId="10" state="hidden" r:id="rId10"/>
  </sheets>
  <definedNames>
    <definedName name="_xlnm.Print_Area" localSheetId="0">'BBO en BSW5.PF3 Contact'!$B$1:$AF$66</definedName>
    <definedName name="_xlnm.Print_Area" localSheetId="2">'BSW0.PF1en2'!$A:$H</definedName>
    <definedName name="_xlnm.Print_Area" localSheetId="3">'BSW1.Kwaliteitsplan'!$A$1:$F$120</definedName>
    <definedName name="_xlnm.Print_Area" localSheetId="4">'BSW9 Planning'!$A$1:$F$20</definedName>
    <definedName name="_xlnm.Print_Titles" localSheetId="0">'BBO en BSW5.PF3 Contact'!$4:$4</definedName>
    <definedName name="_xlnm.Print_Titles" localSheetId="2">'BSW0.PF1en2'!$5:$5</definedName>
    <definedName name="CRITERIA" localSheetId="0">'BBO en BSW5.PF3 Contact'!$AH$1:$AH$2</definedName>
    <definedName name="Endrow">'BBO en BSW5.PF3 Contact'!$A$65</definedName>
    <definedName name="OG_naam">'BSW1.Kwaliteitsplan'!$B$28</definedName>
    <definedName name="OG_naamcontact">'BSW1.Kwaliteitsplan'!$B$29</definedName>
    <definedName name="Startrow">'BBO en BSW5.PF3 Contact'!$A$1</definedName>
    <definedName name="Z_20A262EA_67BE_45C0_A87D_AA1CEA2C9D25_.wvu.Cols" localSheetId="3" hidden="1">'BSW1.Kwaliteitsplan'!$H:$IV</definedName>
    <definedName name="Z_20A262EA_67BE_45C0_A87D_AA1CEA2C9D25_.wvu.Cols" localSheetId="5" hidden="1">'BSW6.PF9 Noodplan'!$H:$IV</definedName>
    <definedName name="Z_20A262EA_67BE_45C0_A87D_AA1CEA2C9D25_.wvu.PrintArea" localSheetId="0" hidden="1">'BBO en BSW5.PF3 Contact'!$B$3:$J$64</definedName>
    <definedName name="Z_20A262EA_67BE_45C0_A87D_AA1CEA2C9D25_.wvu.PrintArea" localSheetId="4" hidden="1">'BSW9 Planning'!$A$1:$F$20</definedName>
    <definedName name="Z_20A262EA_67BE_45C0_A87D_AA1CEA2C9D25_.wvu.PrintTitles" localSheetId="0" hidden="1">'BBO en BSW5.PF3 Contact'!$4:$4</definedName>
    <definedName name="Z_20A262EA_67BE_45C0_A87D_AA1CEA2C9D25_.wvu.PrintTitles" localSheetId="2" hidden="1">'BSW0.PF1en2'!$5:$5</definedName>
    <definedName name="Z_20A262EA_67BE_45C0_A87D_AA1CEA2C9D25_.wvu.Rows" localSheetId="3" hidden="1">'BSW1.Kwaliteitsplan'!$146:$65536,'BSW1.Kwaliteitsplan'!$121:$126</definedName>
    <definedName name="Z_5EC0FC61_3B7A_448B_AB1C_D97C3908313E_.wvu.Cols" localSheetId="0" hidden="1">'BBO en BSW5.PF3 Contact'!$E:$F,'BBO en BSW5.PF3 Contact'!$J:$J</definedName>
    <definedName name="Z_5EC0FC61_3B7A_448B_AB1C_D97C3908313E_.wvu.Cols" localSheetId="3" hidden="1">'BSW1.Kwaliteitsplan'!$H:$IV</definedName>
    <definedName name="Z_5EC0FC61_3B7A_448B_AB1C_D97C3908313E_.wvu.PrintArea" localSheetId="0" hidden="1">'BBO en BSW5.PF3 Contact'!$B$3:$J$63</definedName>
    <definedName name="Z_5EC0FC61_3B7A_448B_AB1C_D97C3908313E_.wvu.PrintTitles" localSheetId="0" hidden="1">'BBO en BSW5.PF3 Contact'!$4:$4</definedName>
    <definedName name="Z_5EC0FC61_3B7A_448B_AB1C_D97C3908313E_.wvu.PrintTitles" localSheetId="2" hidden="1">'BSW0.PF1en2'!$5:$5</definedName>
    <definedName name="Z_5EC0FC61_3B7A_448B_AB1C_D97C3908313E_.wvu.Rows" localSheetId="3" hidden="1">'BSW1.Kwaliteitsplan'!$146:$65536,'BSW1.Kwaliteitsplan'!$121:$126</definedName>
  </definedNames>
  <calcPr fullCalcOnLoad="1"/>
</workbook>
</file>

<file path=xl/sharedStrings.xml><?xml version="1.0" encoding="utf-8"?>
<sst xmlns="http://schemas.openxmlformats.org/spreadsheetml/2006/main" count="596" uniqueCount="421">
  <si>
    <t>Contactpersoon</t>
  </si>
  <si>
    <t>Tussenkomende partij</t>
  </si>
  <si>
    <t>Activiteit</t>
  </si>
  <si>
    <t>GSM</t>
  </si>
  <si>
    <t>Telefoon</t>
  </si>
  <si>
    <t>Fax</t>
  </si>
  <si>
    <t>Intervenanten</t>
  </si>
  <si>
    <t>OVAM</t>
  </si>
  <si>
    <t>Controlerende overheid</t>
  </si>
  <si>
    <t>NAVB</t>
  </si>
  <si>
    <t>Electriciteit/gas</t>
  </si>
  <si>
    <t>Water</t>
  </si>
  <si>
    <t>Onderaannemers</t>
  </si>
  <si>
    <t>Electriciteit</t>
  </si>
  <si>
    <t>Afbraak-grondwerken</t>
  </si>
  <si>
    <t>Bemaling</t>
  </si>
  <si>
    <t>Onderaannemers (geen werkzaamheden op de site)</t>
  </si>
  <si>
    <t>Landmeetkunde &amp; Expertise</t>
  </si>
  <si>
    <t>Grondreinigingscentrum</t>
  </si>
  <si>
    <t>Vernietigen tanks</t>
  </si>
  <si>
    <t>Verwerking industrieel afval (spoelwaters)</t>
  </si>
  <si>
    <t>Dossiernr BOFAS</t>
  </si>
  <si>
    <t>IDENTIFICATIE VAN HET BODEMSANERINGSPROJECT</t>
  </si>
  <si>
    <t>Titel bodemsaneringsproject:</t>
  </si>
  <si>
    <t>Datum bodemsaneringsproject:</t>
  </si>
  <si>
    <t>Locatie van de bodemsaneringswerken:</t>
  </si>
  <si>
    <t>OPDRACHTGEVER</t>
  </si>
  <si>
    <t>Naam opdrachtgever:</t>
  </si>
  <si>
    <t>Naam contactpersoon bij de opdrachtgever:</t>
  </si>
  <si>
    <t>Adres:</t>
  </si>
  <si>
    <t>Telefoon:</t>
  </si>
  <si>
    <t>GSM:</t>
  </si>
  <si>
    <t>e-mail:</t>
  </si>
  <si>
    <t>Naam dossierhouder:</t>
  </si>
  <si>
    <t>015 28 42 84</t>
  </si>
  <si>
    <t>015 20 32 75</t>
  </si>
  <si>
    <t>info@ovam.be</t>
  </si>
  <si>
    <t>BODEMSANERINGSDESKUNDIGE</t>
  </si>
  <si>
    <t>Naam bodemsaneringsdeskundige:</t>
  </si>
  <si>
    <t>Naam contactpersoon:</t>
  </si>
  <si>
    <t>BODEMSANEERDER</t>
  </si>
  <si>
    <t>Naam bodemsaneerder:</t>
  </si>
  <si>
    <t>STARTVERGADERING</t>
  </si>
  <si>
    <t>Tijdstip (datum en uur) startvergadering</t>
  </si>
  <si>
    <t>Locatie startvergadering:</t>
  </si>
  <si>
    <t>OVERZICHT MILIEUKUNDIGE GEGEVENS</t>
  </si>
  <si>
    <t>Bondige omschrijving van de bodemsaneringswerken</t>
  </si>
  <si>
    <t>OVERZICHT VAN DE EMISSIENORMEN (inclusief lozingspunt)</t>
  </si>
  <si>
    <t>Lozingsnorm:</t>
  </si>
  <si>
    <t>Emissienormen lucht:</t>
  </si>
  <si>
    <t>Minerale olie: 500 µg/l;</t>
  </si>
  <si>
    <t>BTEX-totaal: 20 µg/l;</t>
  </si>
  <si>
    <t>BTEX-individueel: 10 µg/l;</t>
  </si>
  <si>
    <t>MTBE: 100 µg/l.</t>
  </si>
  <si>
    <t>GOEDKEURING KWALITEITSPLAN OPDRACHTGEVER</t>
  </si>
  <si>
    <t>Naam:</t>
  </si>
  <si>
    <t>Handtekening:</t>
  </si>
  <si>
    <t>e-mail</t>
  </si>
  <si>
    <t>Straat + huisnr</t>
  </si>
  <si>
    <t>Opdrachtgever - PL</t>
  </si>
  <si>
    <t xml:space="preserve">Communicatieverantwoordelijke </t>
  </si>
  <si>
    <t>Dossiernr</t>
  </si>
  <si>
    <t>Openbare diensten</t>
  </si>
  <si>
    <t>Grondwaterzuivering</t>
  </si>
  <si>
    <t>Eigenaars/gebruikers/buren</t>
  </si>
  <si>
    <t>Stationnaam</t>
  </si>
  <si>
    <t>2800 Mechelen</t>
  </si>
  <si>
    <t>Stationsstraat 110</t>
  </si>
  <si>
    <t>Postcode-Gemeente</t>
  </si>
  <si>
    <t>Medische Spoeddienst</t>
  </si>
  <si>
    <t>Adres</t>
  </si>
  <si>
    <t>Telefoonnummer</t>
  </si>
  <si>
    <t>Huisartsen</t>
  </si>
  <si>
    <t>Brandweer</t>
  </si>
  <si>
    <t>Politie</t>
  </si>
  <si>
    <t>- Elk ongeval/incident dient onmiddellijk gemeld te worden aan de coördinator-verwezenlijking.</t>
  </si>
  <si>
    <t>- De verplichte wettelijke meldingen aan de wetsverzekeraar, de technische inspectie en de externe dienst</t>
  </si>
  <si>
    <t xml:space="preserve">   dienen binnen de voorgeschreven termijnen uitgevoerd te worden.</t>
  </si>
  <si>
    <t>BOFAS</t>
  </si>
  <si>
    <t>Opdrachtgever:</t>
  </si>
  <si>
    <t>VGM</t>
  </si>
  <si>
    <t>WERFMAP</t>
  </si>
  <si>
    <t>Volgende gebreken zijn vastgesteld ten aanzien van bovenvermeld project :</t>
  </si>
  <si>
    <t>Uitgezonderd bovenvermeldde gebreken zijn de werken uitgevoerd conform de</t>
  </si>
  <si>
    <t>projectdocumenten.</t>
  </si>
  <si>
    <t>Opgemaakt op : _______________________</t>
  </si>
  <si>
    <t>De opdrachtgever</t>
  </si>
  <si>
    <t>PROCES VERBAAL VAN VOORLOPIGE OPLEVERING (vervolg)</t>
  </si>
  <si>
    <t>Deze gebreken dienen hersteld te worden voor _________________________</t>
  </si>
  <si>
    <t>VC</t>
  </si>
  <si>
    <t>BOF</t>
  </si>
  <si>
    <t>Aanspreekpunt HA op de werf</t>
  </si>
  <si>
    <t>Naam firma</t>
  </si>
  <si>
    <t>Veiligheidscoördinator verw.</t>
  </si>
  <si>
    <t>Nr.</t>
  </si>
  <si>
    <t>Datum vaststelling</t>
  </si>
  <si>
    <t>Inbreuken &amp;             Vaststellingen</t>
  </si>
  <si>
    <t>Voorgestelde              maatregelen</t>
  </si>
  <si>
    <t>Verantwoordelijke            aannemer</t>
  </si>
  <si>
    <t>Termijn oplossing</t>
  </si>
  <si>
    <t>Status</t>
  </si>
  <si>
    <t>Opmerkingen</t>
  </si>
  <si>
    <t>Hoofdaannemer CT werken</t>
  </si>
  <si>
    <t>Opdrachtgever</t>
  </si>
  <si>
    <t>Milieukundige begeleiding</t>
  </si>
  <si>
    <t xml:space="preserve">Werf : </t>
  </si>
  <si>
    <t>Verdeellijst veiligheidsrondgang nr :</t>
  </si>
  <si>
    <t>Datum
 opgelost</t>
  </si>
  <si>
    <t>- Invullen en bezorgen aan de opdrachtgever van de BOFAS incident verklaring. Origineel bewaren in werfmap.</t>
  </si>
  <si>
    <r>
      <t xml:space="preserve">Bij </t>
    </r>
    <r>
      <rPr>
        <b/>
        <sz val="8"/>
        <rFont val="Trebuchet MS"/>
        <family val="2"/>
      </rPr>
      <t xml:space="preserve">brand/explosie/wegvloeien vloeistoffen in het milieu
  ●  </t>
    </r>
    <r>
      <rPr>
        <sz val="8"/>
        <rFont val="Trebuchet MS"/>
        <family val="2"/>
      </rPr>
      <t xml:space="preserve">leg de werken stil en verwittig uw
      omgeving
  ● bel de brandweer
     - geef referentiepunt en straatnaam
     - vermeld de aard en omvang van het
        probleem
  ●  verwittig uw bedrijf en de 
      coördinator verwezenlijking
  ●  tracht zo mogelijk de brand te 
      blussen met de aanwezige 
      blusmiddelen
  ●  wacht op de hulpdiensten  
</t>
    </r>
    <r>
      <rPr>
        <b/>
        <sz val="8"/>
        <rFont val="Trebuchet MS"/>
        <family val="2"/>
      </rPr>
      <t xml:space="preserve">
</t>
    </r>
  </si>
  <si>
    <t xml:space="preserve">Start </t>
  </si>
  <si>
    <t>Einde</t>
  </si>
  <si>
    <t>Duurtijd
 (weken)</t>
  </si>
  <si>
    <t>Startvergadering.</t>
  </si>
  <si>
    <t>- werfinrichting en afbraakwerken</t>
  </si>
  <si>
    <t>- aanbrengen ondergrondse in-situ infrastructuur</t>
  </si>
  <si>
    <t>Grondwatermonitoring</t>
  </si>
  <si>
    <t>- herstel wegenis</t>
  </si>
  <si>
    <t>- plaatsen bovengrondse in-situ infrastructuur</t>
  </si>
  <si>
    <t>In-situ technieken</t>
  </si>
  <si>
    <t>Civiele technieken</t>
  </si>
  <si>
    <t>- grond- en bemalingswerken</t>
  </si>
  <si>
    <t xml:space="preserve">- grondwaterzuivering bij bemaling grondwerken </t>
  </si>
  <si>
    <t xml:space="preserve">Opmerkingen : </t>
  </si>
  <si>
    <t>- planning op te maken en toe te voegen bij kwaliteitsplan door EBSD in de fase van opmaak van bestek</t>
  </si>
  <si>
    <t xml:space="preserve">- detailplanning door aannemer op te maken voor de start van der werken mbv zijn planningsysteem </t>
  </si>
  <si>
    <t>Bouwheer:</t>
  </si>
  <si>
    <t>Dossiernr:</t>
  </si>
  <si>
    <t xml:space="preserve">Stationnaam: </t>
  </si>
  <si>
    <t>Locatie:</t>
  </si>
  <si>
    <t>te</t>
  </si>
  <si>
    <t>Milieukundig begeleider:</t>
  </si>
  <si>
    <t>Hoofdaannemer:</t>
  </si>
  <si>
    <t>Start der werken:</t>
  </si>
  <si>
    <t>Einde der werken:</t>
  </si>
  <si>
    <t>Milieukundig begeleider</t>
  </si>
  <si>
    <t>De hoofdaannemer</t>
  </si>
  <si>
    <t>Stationnaam:</t>
  </si>
  <si>
    <t>Benzeen: 5 mg/Nm³ bij &gt;= 25 g/uur</t>
  </si>
  <si>
    <t>Xyleen: 100 mg/Nm³ bij &gt;= 2kg/uur</t>
  </si>
  <si>
    <t>PROCES VERBAAL VAN VOORLOPIGE OPLEVERING CT WERKEN</t>
  </si>
  <si>
    <t>om rijen toe te voegen: klik op 'insert' --&gt; 'rows'</t>
  </si>
  <si>
    <t>om rijen te verwijderen: klik met de rechtermuisknop op de desbetreffende rij --&gt; 'delete' --&gt; 'entire row'</t>
  </si>
  <si>
    <t>Referentie van het conformiteitsattest:</t>
  </si>
  <si>
    <t>Werkt deze bodemsaneerder volgens het Achilles-zorgsysteem ?</t>
  </si>
  <si>
    <t>Beantwoordt het lastenboek van de bodemsaneringswerken naar overeenstemming</t>
  </si>
  <si>
    <t>en volledigheid aan het bodemsaneringsproject en het bijhorend conformiteitsattest ?</t>
  </si>
  <si>
    <t>Omvat het lastenboek activiteiten die niet via het bodemsaneringsproject</t>
  </si>
  <si>
    <t>en het bijhorend conformiteitsattest vergund zijn?</t>
  </si>
  <si>
    <t>De aspecten waarvoor het lastenboek afwijkt van het bodemsaneringsproject of het bijhorend</t>
  </si>
  <si>
    <t xml:space="preserve">Datum: </t>
  </si>
  <si>
    <t>Inspectie-instelling</t>
  </si>
  <si>
    <t>PROCES VERBAAL VAN VOORLOPIGE OPLEVERING IS WERKEN</t>
  </si>
  <si>
    <t>Veiligheidscoördinator ontwerp VCO</t>
  </si>
  <si>
    <t>Veiligheidscoördinator verwezenlijking VCV</t>
  </si>
  <si>
    <t xml:space="preserve">conformiteitsattest worden beschreven in de bijlage </t>
  </si>
  <si>
    <t>02 788 29 99</t>
  </si>
  <si>
    <r>
      <t xml:space="preserve">KVGM-WERFMAP
</t>
    </r>
    <r>
      <rPr>
        <i/>
        <sz val="9"/>
        <color indexed="8"/>
        <rFont val="Trebuchet MS"/>
        <family val="2"/>
      </rPr>
      <t>(bruikbaar als Achilles projectfiches 1 &amp; 2 : algemene informatie en werfinformatie)</t>
    </r>
  </si>
  <si>
    <t>ONTWERPDOCUMENTEN</t>
  </si>
  <si>
    <r>
      <t xml:space="preserve">algemeen
</t>
    </r>
    <r>
      <rPr>
        <b/>
        <sz val="9"/>
        <rFont val="Trebuchet MS"/>
        <family val="2"/>
      </rPr>
      <t>WEBSITE</t>
    </r>
    <r>
      <rPr>
        <sz val="9"/>
        <rFont val="Trebuchet MS"/>
        <family val="2"/>
      </rPr>
      <t xml:space="preserve">
</t>
    </r>
    <r>
      <rPr>
        <sz val="7"/>
        <rFont val="Trebuchet MS"/>
        <family val="2"/>
      </rPr>
      <t>www.bofas.be</t>
    </r>
  </si>
  <si>
    <r>
      <t xml:space="preserve">aanbesteding
</t>
    </r>
    <r>
      <rPr>
        <b/>
        <sz val="9"/>
        <rFont val="Trebuchet MS"/>
        <family val="2"/>
      </rPr>
      <t>TENDERSITE</t>
    </r>
    <r>
      <rPr>
        <sz val="9"/>
        <rFont val="Trebuchet MS"/>
        <family val="2"/>
      </rPr>
      <t xml:space="preserve">
</t>
    </r>
    <r>
      <rPr>
        <sz val="7"/>
        <rFont val="Trebuchet MS"/>
        <family val="2"/>
      </rPr>
      <t>tenders.bofas.be</t>
    </r>
  </si>
  <si>
    <r>
      <t xml:space="preserve">startvergadering
</t>
    </r>
    <r>
      <rPr>
        <b/>
        <sz val="9"/>
        <rFont val="Trebuchet MS"/>
        <family val="2"/>
      </rPr>
      <t xml:space="preserve">WERFMAP
</t>
    </r>
    <r>
      <rPr>
        <sz val="9"/>
        <rFont val="Trebuchet MS"/>
        <family val="2"/>
      </rPr>
      <t>via BOFAS</t>
    </r>
  </si>
  <si>
    <r>
      <t xml:space="preserve">uitvoering CT&amp;IS
</t>
    </r>
    <r>
      <rPr>
        <b/>
        <sz val="9"/>
        <rFont val="Trebuchet MS"/>
        <family val="2"/>
      </rPr>
      <t>WERFMAP/e-mail
ophangen/ZS*</t>
    </r>
  </si>
  <si>
    <t>document
conform
op datum</t>
  </si>
  <si>
    <t>paraaf 
toezicht-houder</t>
  </si>
  <si>
    <t>Kwaliteitsplan</t>
  </si>
  <si>
    <t>EBSD</t>
  </si>
  <si>
    <t>Beleidsverklaringen BOFAS en hoofdaannemer</t>
  </si>
  <si>
    <t>T0030-31</t>
  </si>
  <si>
    <t>ophangen</t>
  </si>
  <si>
    <t>Projectspecifiek bestek, vorderingsstaten, figuren, bijlagen</t>
  </si>
  <si>
    <t>T5100 &amp; T3320</t>
  </si>
  <si>
    <t>OBO, ABO</t>
  </si>
  <si>
    <t>BOF of EBSD</t>
  </si>
  <si>
    <t>―</t>
  </si>
  <si>
    <t>-</t>
  </si>
  <si>
    <t>Bodemsaneringsproject</t>
  </si>
  <si>
    <t>VEILIGHEIDS- EN GEZONDHEIDSPLAN (VGP)</t>
  </si>
  <si>
    <t>e-mail + ophangen</t>
  </si>
  <si>
    <t>Projectspecifiek veiligheids- en gezondheidsplan</t>
  </si>
  <si>
    <t>T4420</t>
  </si>
  <si>
    <t>VC (werfmap)</t>
  </si>
  <si>
    <t>Algemeen VGP voor ontmanteling en bodemsanering</t>
  </si>
  <si>
    <t>T4410</t>
  </si>
  <si>
    <t>Werfinrichtings- en signalisatieplan</t>
  </si>
  <si>
    <t>T5100</t>
  </si>
  <si>
    <t>Noodplan (Achilles projectfiche 9)</t>
  </si>
  <si>
    <t>Werfreglement (indien opgemaakt door hoofdaannemer)</t>
  </si>
  <si>
    <t>Veiligheidsinformatiebladen gevaarlijke stoffen</t>
  </si>
  <si>
    <t>T5910</t>
  </si>
  <si>
    <t>VGM-charters en risicoanalyses</t>
  </si>
  <si>
    <t>ter info T5205</t>
  </si>
  <si>
    <t>COORDINATIEDAGBOEK (COD)</t>
  </si>
  <si>
    <t>Dagboek der werken, aanwezigheidslijst</t>
  </si>
  <si>
    <t>T5620</t>
  </si>
  <si>
    <t>Planning</t>
  </si>
  <si>
    <t>Verslagen werfvergaderingen</t>
  </si>
  <si>
    <t>T4040-41</t>
  </si>
  <si>
    <t>Keuringsattesten arbeidsmiddelen (ingebruikname, periodiek)</t>
  </si>
  <si>
    <t>bij arbeidsmiddel</t>
  </si>
  <si>
    <t>Verslagen van veiligheidsrondgangen en veiligheidspraatjes</t>
  </si>
  <si>
    <t>Registratie opmerkingen aannemers + gevolgen, briefwisseling</t>
  </si>
  <si>
    <t>VC (e-mail)</t>
  </si>
  <si>
    <t>Ongevallen- en Incidentenmeldingen</t>
  </si>
  <si>
    <t>T5285</t>
  </si>
  <si>
    <t>e-mail + WERFMAP</t>
  </si>
  <si>
    <t>POSTINTERVENTIEDOSSIER (PID)</t>
  </si>
  <si>
    <t>Projectspecifiek PID</t>
  </si>
  <si>
    <t>As-built-plan</t>
  </si>
  <si>
    <t>Attesten en certificaten t.b.v. saneringsverslag</t>
  </si>
  <si>
    <t>Technische fiches, keuringsverslagen van geleverde materialen (andere dan saneringsverslag en GWZI)</t>
  </si>
  <si>
    <t>Verslag van uitgevoerde plaatproeven</t>
  </si>
  <si>
    <t>PV van voorlopige oplevering</t>
  </si>
  <si>
    <t>BOF (werfmap)</t>
  </si>
  <si>
    <t>PV van overdracht van de coördinatie-instrumenten VC</t>
  </si>
  <si>
    <t>T4902</t>
  </si>
  <si>
    <t>UITVOERINGSDOCUMENTEN</t>
  </si>
  <si>
    <t>Transportbegeleidingsdocumenten</t>
  </si>
  <si>
    <t>Voorafgaande kennisgeving van de bouwplaats</t>
  </si>
  <si>
    <t>www.socialsecurity.be</t>
  </si>
  <si>
    <t>Signalisatievergunning</t>
  </si>
  <si>
    <t>BOFAS-werkvergunningen</t>
  </si>
  <si>
    <t>T5020-21</t>
  </si>
  <si>
    <t>Verzekeringsattest</t>
  </si>
  <si>
    <t>Achilles Projectfiches (fiches 4-8, 10-15)</t>
  </si>
  <si>
    <t>ter info T5230-68</t>
  </si>
  <si>
    <t>e-mail + ZS</t>
  </si>
  <si>
    <t>Grondverzetplan en nota stabiliteit</t>
  </si>
  <si>
    <t>Bemalingsplan, technische fiches en inspectielijst GWZI</t>
  </si>
  <si>
    <t>Hijsplan</t>
  </si>
  <si>
    <t>Plannen nutsleidingen</t>
  </si>
  <si>
    <t>ZS</t>
  </si>
  <si>
    <t>Verslagen trainingen en toolboxmeetings</t>
  </si>
  <si>
    <t>Inventaris VGM-preventie- en reddingsmiddelen</t>
  </si>
  <si>
    <t>ter info T5275</t>
  </si>
  <si>
    <t>Levenslijst toestellen, register PMGE</t>
  </si>
  <si>
    <t>Rekennota WAK van EBSD</t>
  </si>
  <si>
    <t>Plaatsbeschrijving voor de werken</t>
  </si>
  <si>
    <t>e-mail of WERFMAP</t>
  </si>
  <si>
    <t>Plaatsbeschrijving na de werken</t>
  </si>
  <si>
    <t>MONITORING EN RAPPORTAGE</t>
  </si>
  <si>
    <t>Saneringsverslag, TTR of monitoring</t>
  </si>
  <si>
    <t>EER en conformverklaring</t>
  </si>
  <si>
    <t>* ZS : Achilles Veiligheid, gezondheid en milieuzorgsysteem voor on-site bodemsaneringswerken</t>
  </si>
  <si>
    <t>Toezicht op de sociale wetten</t>
  </si>
  <si>
    <t>Toezicht op het welzijn op het werk</t>
  </si>
  <si>
    <t>Sociale Inspectie</t>
  </si>
  <si>
    <t>detail planningstabel in bijlage?</t>
  </si>
  <si>
    <t>certificaat 1 standaardwerken</t>
  </si>
  <si>
    <t>certificaat 2 complexe in-situ saneringen</t>
  </si>
  <si>
    <t>certificaat 3 on-site reinigingstechnieken</t>
  </si>
  <si>
    <t>certificaat 4 uitzonderlijke of speciale technieken</t>
  </si>
  <si>
    <t xml:space="preserve">hoofd- / onderaannemer </t>
  </si>
  <si>
    <t>concept</t>
  </si>
  <si>
    <t>uitvoering</t>
  </si>
  <si>
    <t>startdatum</t>
  </si>
  <si>
    <t>einddatum</t>
  </si>
  <si>
    <t>omschrijving</t>
  </si>
  <si>
    <t>geplande hoeveelheid</t>
  </si>
  <si>
    <t>Buur 2: perceel:</t>
  </si>
  <si>
    <t>Tankreiniging</t>
  </si>
  <si>
    <t>Nutsleidingen (indien van toepassing: boorwerk/BSW in deze zone)</t>
  </si>
  <si>
    <t>Gemeente - technische dienst</t>
  </si>
  <si>
    <t>erik.goolaerts@bofas.be</t>
  </si>
  <si>
    <t>lieven.vandenbossche@bofas.be</t>
  </si>
  <si>
    <t>BD uitvoering - Hoofdaannemer (HA)</t>
  </si>
  <si>
    <t>Postcode - gemeente</t>
  </si>
  <si>
    <t>fase</t>
  </si>
  <si>
    <t>BSW</t>
  </si>
  <si>
    <t>BSP</t>
  </si>
  <si>
    <t>fase van onderzoek</t>
  </si>
  <si>
    <t xml:space="preserve">BBO </t>
  </si>
  <si>
    <t>Erik Goolaerts</t>
  </si>
  <si>
    <t>Av. Jules Bordetlaan 166 b1</t>
  </si>
  <si>
    <t>0497 44 73 50</t>
  </si>
  <si>
    <t>02 788 29 37</t>
  </si>
  <si>
    <t>Lieven Van den Bossche</t>
  </si>
  <si>
    <t>1140 Evere</t>
  </si>
  <si>
    <t>Sonderingen</t>
  </si>
  <si>
    <t>Selected</t>
  </si>
  <si>
    <t>selected</t>
  </si>
  <si>
    <t>Bodemsaneringsdeskundige - Bouwdirectie (BD) ontwerp - projectcoördinator</t>
  </si>
  <si>
    <t>Bodemsaneringsdeskundige - Bouwdirectie (BD) ontwerp - projectleider</t>
  </si>
  <si>
    <t>Aanvrager</t>
  </si>
  <si>
    <t>Eigenaar</t>
  </si>
  <si>
    <t>Gebruiker/Exploitant</t>
  </si>
  <si>
    <t>Indien gewestweg</t>
  </si>
  <si>
    <t xml:space="preserve">Andere : </t>
  </si>
  <si>
    <t>Coax kabel (bijv telenet)</t>
  </si>
  <si>
    <t>Glasvezelkabel</t>
  </si>
  <si>
    <t>Boorfirma (BBO)</t>
  </si>
  <si>
    <t>0494 52 82 88</t>
  </si>
  <si>
    <t>02 788 29 40</t>
  </si>
  <si>
    <t>Omschrijving (indicatief en niet-bindend)</t>
  </si>
  <si>
    <t>saneringsconcepten mogelijk bij BOFAS</t>
  </si>
  <si>
    <t>grondsanering : off-site reiniging</t>
  </si>
  <si>
    <t>grondsanering : off-site storten</t>
  </si>
  <si>
    <t>grondsanering : on-site bergen</t>
  </si>
  <si>
    <t>grondwatersanering : grondwateronttrekking</t>
  </si>
  <si>
    <t>in-situ sanering : biosparging</t>
  </si>
  <si>
    <t>in-situ sanering : bioventing</t>
  </si>
  <si>
    <t>in-situ sanering : grondwaterrecirculatiecellen</t>
  </si>
  <si>
    <t>in-situ sanering bodemluchtextractie</t>
  </si>
  <si>
    <t>isolatie : civieltechnisch</t>
  </si>
  <si>
    <t>monitoring (enkel monitoring)</t>
  </si>
  <si>
    <t>bodemlucht: onttrokken bodemlucht (Nm³)</t>
  </si>
  <si>
    <t>bodemlucht: verwerkt - geloosde lucht (Nm³)</t>
  </si>
  <si>
    <t>geïnjecteerde (pers)lucht (Nm³)</t>
  </si>
  <si>
    <t>grondwater: onttrokken grondwater (m³)</t>
  </si>
  <si>
    <t>grondwater: verwerkt - lozing in oppervlaktewater (m³)</t>
  </si>
  <si>
    <t>uitgegraven bodem: verwerkt - off-site - biologisch (ton)</t>
  </si>
  <si>
    <t>verbruikt actief kool (kg)</t>
  </si>
  <si>
    <t>verbruikt injectieproduct (kg of L)</t>
  </si>
  <si>
    <t>verwerkt puur product (kg)</t>
  </si>
  <si>
    <t>verwijderde opslagtanks</t>
  </si>
  <si>
    <t>standaard</t>
  </si>
  <si>
    <t>complex</t>
  </si>
  <si>
    <t>on-site</t>
  </si>
  <si>
    <t>uitzonderlijke</t>
  </si>
  <si>
    <t>SANERINGSCONCEPTEN</t>
  </si>
  <si>
    <t>volgende certificaten zijn nodig</t>
  </si>
  <si>
    <t xml:space="preserve">ACHILLES </t>
  </si>
  <si>
    <t>CONFORMITEIT VAN HET BESTEK MET HET BODEMSANERINGSPROJECT EN HET CONFORMITEITSATTEST</t>
  </si>
  <si>
    <t>VERWERKING VRIJGEKOMEN MATERIALEN</t>
  </si>
  <si>
    <t>mogelijke lijst van verwerkte materialen voor BOFAS</t>
  </si>
  <si>
    <t>Datum van opladen van het kwaliteitsplan door de bodemsaneringsdeskundige :</t>
  </si>
  <si>
    <t>KWALITEITSPLAN</t>
  </si>
  <si>
    <t xml:space="preserve">OVERZICHT VAN DE TERUGSANEERWAARDEN / SANERINGSDOELSTELLINGEN
Het bodemsaneringsproject voorziet in een maximale vuilvrachtverwijdering voor de vastgestelde verontreiniging in het vaste deel van de aarde en in het grondwater in combinate met risico-gebaseerde terugsaneerwaarden. De definitieve terugsaneerwaarden dienen te worden vastgelegd in overleg met OVAM en dit in functie van de resultaten van de uitgevoerde werken en van de verrichte analyses. </t>
  </si>
  <si>
    <t>medium</t>
  </si>
  <si>
    <t>parameter</t>
  </si>
  <si>
    <t>geplande waarde</t>
  </si>
  <si>
    <t>eenheid</t>
  </si>
  <si>
    <t>initiële max. waarde</t>
  </si>
  <si>
    <t>vaste deel van de aarde</t>
  </si>
  <si>
    <t>Minerale olie</t>
  </si>
  <si>
    <t>benzeen</t>
  </si>
  <si>
    <t>tolueen</t>
  </si>
  <si>
    <t>ethylbenzeen</t>
  </si>
  <si>
    <t>xylenen</t>
  </si>
  <si>
    <t>MTBE</t>
  </si>
  <si>
    <t>mg/kg ds</t>
  </si>
  <si>
    <t>grondwater</t>
  </si>
  <si>
    <t>µg/l</t>
  </si>
  <si>
    <t>BETROKKENEN (lijst contacten in bijlage)</t>
  </si>
  <si>
    <t>DETAILPLANNING BODEMSANERINGSWERKEN</t>
  </si>
  <si>
    <t>- bodemluchtextractie</t>
  </si>
  <si>
    <t>Privacy Policy: BOFAS verbindt er zich toe de persoonsgegevens die ontvangen worden in het kader van de aanvraag te verwerken in overeenstemming met de toepasselijke wetgeving op het gebied van verwerking van persoonsgegevens en in het bijzonder met de Algemene Verordening Gegevensbescherming (Vo 2016/679), hierna ‘AVG’, en elkaar waar vereist bijstand en ondersteuning te verlenen teneinde hun verplichtingen onder de AVG te kunnen nakomen. Begrippen die niet gedefinieerd zijn in deze bepaling hebben de betekenis die eraan werd gegeven in de AVG. Meer informatie betreffende de Privacy Policy is terug te vinden op www.bofas.be.</t>
  </si>
  <si>
    <t>in-situ sanering : chemische oxidatie - ander</t>
  </si>
  <si>
    <t>in-situ sanering : persluchtinjectie</t>
  </si>
  <si>
    <t>in-situ sanering : reactief scherm</t>
  </si>
  <si>
    <t>in-situ sanering : bodemluchtextractie</t>
  </si>
  <si>
    <t>in-situ sanering : gestimuleerde natuurlijke attenuatie - andere</t>
  </si>
  <si>
    <t>in-situ sanering : natuurlijke attenuatie</t>
  </si>
  <si>
    <t>isolatie : geohydrologisch</t>
  </si>
  <si>
    <t>bodemlucht : onttrokken bodemlucht (Nm³)</t>
  </si>
  <si>
    <t>bodemlucht : verwerkt - geloosde lucht (Nm³)</t>
  </si>
  <si>
    <t>grondwater : onttrokken grondwater (m³)</t>
  </si>
  <si>
    <t>grondwater : verwerkt - lozing in oppervlaktewater (m³)</t>
  </si>
  <si>
    <t>grondwater : verwerkt - lozing in riolering (m³)</t>
  </si>
  <si>
    <t>uitgegraven bodem : ontgraven bodem (ton)</t>
  </si>
  <si>
    <t>uitgegraven bodem : verwerkt - afgevoerd naar stortplaats (ton)</t>
  </si>
  <si>
    <t>uitgegraven bodem : verwerkt - afgevoerd naar TOP (ton)</t>
  </si>
  <si>
    <t>uitgegraven bodem : verwerkt - hergebruik ter plaatse (ton)</t>
  </si>
  <si>
    <t>uitgegraven bodem : verwerkt - off-site - biologisch (ton)</t>
  </si>
  <si>
    <t>uitgegraven bodem : verwerkt -  off-site - fysico-chemisch (ton)</t>
  </si>
  <si>
    <t>uitgegraven bodem : verwerkt - off-site - fysico-chemisch (ton)</t>
  </si>
  <si>
    <t>uitgegraven bodem : verwerkt - on-site berging (ton)</t>
  </si>
  <si>
    <t>Telefonie</t>
  </si>
  <si>
    <t>Bodemsaneringdeskundige -Bouwdirectie controle van de uitvoering - MB</t>
  </si>
  <si>
    <t>BOFAS vzw</t>
  </si>
  <si>
    <t>grondsanering : ontgraving - on-site reiniging - Biologisch</t>
  </si>
  <si>
    <t>in-situ sanering : drijflaag verwijdering door sorptie of skimmen</t>
  </si>
  <si>
    <t>in-situ sanering : multifase-extractie</t>
  </si>
  <si>
    <t>grondwater : verwerkt - infiltratie (m³)</t>
  </si>
  <si>
    <r>
      <rPr>
        <b/>
        <sz val="10.5"/>
        <rFont val="Trebuchet MS"/>
        <family val="2"/>
      </rPr>
      <t>Privacy Policy:</t>
    </r>
    <r>
      <rPr>
        <sz val="10.5"/>
        <rFont val="Trebuchet MS"/>
        <family val="2"/>
      </rPr>
      <t xml:space="preserve"> BOFAS verbindt er zich toe de persoonsgegevens die ontvangen worden in het kader van de aanvraag te verwerken in overeenstemming met de toepasselijke wetgeving op het gebied van verwerking van persoonsgegevens en in het bijzonder met de Algemene Verordening Gegevensbescherming (Vo 2016/679), hierna ‘AVG’, en elkaar waar vereist bijstand en ondersteuning te verlenen teneinde hun verplichtingen onder de AVG te kunnen nakomen. Begrippen die niet gedefinieerd zijn in deze bepaling hebben de betekenis die eraan werd gegeven in de AVG. Meer informatie betreffende de Privacy Policy is terug te vinden op www.bofas.be.</t>
    </r>
  </si>
  <si>
    <t>Ethylbenzeen: 100 mg/Nm³ bij &gt;= 2 kg/uur</t>
  </si>
  <si>
    <t>Tolueen: 100 mg/Nm³ bij &gt;= 2 kg/uur</t>
  </si>
  <si>
    <t>projectdocumenten</t>
  </si>
  <si>
    <t xml:space="preserve">Uitgezonderd bovenvermeldde gebreken zijn de werken uitgevoerd conform de </t>
  </si>
  <si>
    <t>Contactgevens die niet meer van toepassing zijn  naar hier kopiëren. De oorspronkelijke rij kan dan gewijzigd worden naar de huidige toestand.</t>
  </si>
  <si>
    <t>0/01/1900  0:00:00</t>
  </si>
  <si>
    <t xml:space="preserve"> dd.     /     /2020</t>
  </si>
  <si>
    <t>Technische directie</t>
  </si>
  <si>
    <t>Riolering</t>
  </si>
  <si>
    <t>Ja</t>
  </si>
  <si>
    <t>Nee</t>
  </si>
  <si>
    <t>Nvt</t>
  </si>
  <si>
    <t>Keuze</t>
  </si>
  <si>
    <t>Hoofdaannemer</t>
  </si>
  <si>
    <t>Onderaannemer</t>
  </si>
  <si>
    <t>Opdrachtgever - TD</t>
  </si>
  <si>
    <t>Contactfiche (Achilles projectfiche 3)</t>
  </si>
  <si>
    <t>Attest van reiniging tanks of overeenkomst met de aanvrager</t>
  </si>
  <si>
    <t>Conformverklaring BSP en vergunningen, indien niet op de tenderwebsite</t>
  </si>
  <si>
    <t>T1240</t>
  </si>
  <si>
    <t>T1240 &amp; T9202</t>
  </si>
  <si>
    <t xml:space="preserve">Andere: </t>
  </si>
  <si>
    <t>Buur 1: perceel:</t>
  </si>
  <si>
    <t>Buur 3: perceel:</t>
  </si>
  <si>
    <r>
      <rPr>
        <b/>
        <sz val="10.5"/>
        <rFont val="Trebuchet MS"/>
        <family val="2"/>
      </rPr>
      <t>BBO:</t>
    </r>
    <r>
      <rPr>
        <sz val="10.5"/>
        <rFont val="Trebuchet MS"/>
        <family val="2"/>
      </rPr>
      <t xml:space="preserve"> Deze lijst  wordt verder aangevuld en/of aangepast naargelang bijkomende/andere partijen bij het project betrokken worden.  </t>
    </r>
  </si>
  <si>
    <r>
      <rPr>
        <b/>
        <sz val="10.5"/>
        <rFont val="Trebuchet MS"/>
        <family val="2"/>
      </rPr>
      <t xml:space="preserve">BSP/BSW: </t>
    </r>
    <r>
      <rPr>
        <sz val="10.5"/>
        <rFont val="Trebuchet MS"/>
        <family val="2"/>
      </rPr>
      <t xml:space="preserve">Deze lijst wordt opgenomen in het coördinatiedagboek waar hij verder aangevuld zal worden naargelang bijkomende partijen bij de verwezenlijking van het bouwwerk betrokken worden. </t>
    </r>
  </si>
  <si>
    <r>
      <rPr>
        <b/>
        <sz val="10.5"/>
        <rFont val="Trebuchet MS"/>
        <family val="2"/>
      </rPr>
      <t>BSW:</t>
    </r>
    <r>
      <rPr>
        <sz val="10.5"/>
        <rFont val="Trebuchet MS"/>
        <family val="2"/>
      </rPr>
      <t xml:space="preserve"> Voor meer details mbt verantwoordelijken van de hoofd- en onderaannemers wordt verwezen naar het VGM charter</t>
    </r>
  </si>
  <si>
    <t xml:space="preserve">EHBO helper op werf: </t>
  </si>
  <si>
    <t>ADRES VAN DE WERF:</t>
  </si>
  <si>
    <t>Achilles Projectfiche 9: NOODPLAN</t>
  </si>
  <si>
    <r>
      <t xml:space="preserve">Bij </t>
    </r>
    <r>
      <rPr>
        <b/>
        <sz val="8"/>
        <rFont val="Trebuchet MS"/>
        <family val="2"/>
      </rPr>
      <t>ernstig</t>
    </r>
    <r>
      <rPr>
        <sz val="8"/>
        <rFont val="Trebuchet MS"/>
        <family val="2"/>
      </rPr>
      <t xml:space="preserve"> letsel vermeld:
   ●  referentiepunt en straatnaam
   ●  aard van de verwonding
   ●  of het slachtoffer ademt
   ●  of het slachtoffer hartslag heeft
   ●  naam firma en eigen naam
   ●  houd de omgeving vrij
   ●  verwittig uw bedrijf
Bij </t>
    </r>
    <r>
      <rPr>
        <b/>
        <sz val="8"/>
        <rFont val="Trebuchet MS"/>
        <family val="2"/>
      </rPr>
      <t>beperkt</t>
    </r>
    <r>
      <rPr>
        <sz val="8"/>
        <rFont val="Trebuchet MS"/>
        <family val="2"/>
      </rPr>
      <t xml:space="preserve"> letsel verwittig uw bedrijf en wacht
Bij </t>
    </r>
    <r>
      <rPr>
        <b/>
        <sz val="8"/>
        <rFont val="Trebuchet MS"/>
        <family val="2"/>
      </rPr>
      <t>overschrijding van de TLV</t>
    </r>
    <r>
      <rPr>
        <sz val="8"/>
        <rFont val="Trebuchet MS"/>
        <family val="2"/>
      </rPr>
      <t>:
   ●  verwijder slachtoffer onmiddellijk uit
       gevarenzone
   ●  raadpleeg arbeidsgeneesheer</t>
    </r>
  </si>
  <si>
    <r>
      <t xml:space="preserve">Incident meldingen door de </t>
    </r>
    <r>
      <rPr>
        <b/>
        <i/>
        <u val="single"/>
        <sz val="8"/>
        <rFont val="Trebuchet MS"/>
        <family val="2"/>
      </rPr>
      <t>bedrijfsverantwoordelijke</t>
    </r>
    <r>
      <rPr>
        <i/>
        <sz val="8"/>
        <rFont val="Trebuchet MS"/>
        <family val="2"/>
      </rPr>
      <t>:</t>
    </r>
  </si>
  <si>
    <t>versie</t>
  </si>
  <si>
    <t xml:space="preserve">naam </t>
  </si>
  <si>
    <t xml:space="preserve">goedgekeurd </t>
  </si>
  <si>
    <t xml:space="preserve">datum </t>
  </si>
  <si>
    <t>opmerking</t>
  </si>
  <si>
    <t>LV</t>
  </si>
  <si>
    <t>lay-out bofas 3 en nazicht referenties</t>
  </si>
  <si>
    <t>0.12</t>
  </si>
  <si>
    <t>T8200</t>
  </si>
  <si>
    <t>referentie PID opnieuw aangepast</t>
  </si>
  <si>
    <t>KVD</t>
  </si>
  <si>
    <t>aanpassingen aan lijst contactpersonen en kwaliteitsplan conform OVAM</t>
  </si>
  <si>
    <t>JDW</t>
  </si>
  <si>
    <t>T5225 wordt T1240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</si>
</sst>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13]d\ mmmm\ yyyy;@"/>
    <numFmt numFmtId="177" formatCode="dd\ mmm\ yyyy"/>
    <numFmt numFmtId="178" formatCode="dd\-mmm\-yy"/>
    <numFmt numFmtId="179" formatCode="yyyy\-mm\-dd"/>
    <numFmt numFmtId="180" formatCode="[$-813]dddd\ d\ mmmm\ yyyy"/>
    <numFmt numFmtId="181" formatCode="d/mm/yy;@"/>
    <numFmt numFmtId="182" formatCode="d/mm/yyyy;@"/>
    <numFmt numFmtId="183" formatCode="0###\-##\ ##\ ##"/>
    <numFmt numFmtId="184" formatCode="0#\-###\ ##\ ##"/>
    <numFmt numFmtId="185" formatCode="0.0"/>
  </numFmts>
  <fonts count="132">
    <font>
      <sz val="10"/>
      <name val="Arial"/>
      <family val="0"/>
    </font>
    <font>
      <b/>
      <sz val="26"/>
      <color indexed="8"/>
      <name val="Trebuchet MS"/>
      <family val="2"/>
    </font>
    <font>
      <sz val="8"/>
      <name val="Arial"/>
      <family val="2"/>
    </font>
    <font>
      <u val="single"/>
      <sz val="10"/>
      <color indexed="12"/>
      <name val="Arial"/>
      <family val="2"/>
    </font>
    <font>
      <b/>
      <sz val="16"/>
      <color indexed="8"/>
      <name val="Trebuchet MS"/>
      <family val="2"/>
    </font>
    <font>
      <b/>
      <sz val="9"/>
      <color indexed="8"/>
      <name val="Trebuchet MS"/>
      <family val="2"/>
    </font>
    <font>
      <sz val="9"/>
      <color indexed="8"/>
      <name val="Trebuchet MS"/>
      <family val="2"/>
    </font>
    <font>
      <sz val="10"/>
      <name val="Trebuchet MS"/>
      <family val="2"/>
    </font>
    <font>
      <u val="single"/>
      <sz val="10"/>
      <color indexed="36"/>
      <name val="Arial"/>
      <family val="2"/>
    </font>
    <font>
      <b/>
      <sz val="24"/>
      <color indexed="8"/>
      <name val="Trebuchet MS"/>
      <family val="2"/>
    </font>
    <font>
      <sz val="11"/>
      <name val="Trebuchet MS"/>
      <family val="2"/>
    </font>
    <font>
      <sz val="12"/>
      <name val="Trebuchet MS"/>
      <family val="2"/>
    </font>
    <font>
      <b/>
      <sz val="12"/>
      <name val="Trebuchet MS"/>
      <family val="2"/>
    </font>
    <font>
      <sz val="8"/>
      <name val="Trebuchet MS"/>
      <family val="2"/>
    </font>
    <font>
      <b/>
      <sz val="10"/>
      <name val="Trebuchet MS"/>
      <family val="2"/>
    </font>
    <font>
      <b/>
      <sz val="8"/>
      <name val="Trebuchet MS"/>
      <family val="2"/>
    </font>
    <font>
      <sz val="16"/>
      <name val="Trebuchet MS"/>
      <family val="2"/>
    </font>
    <font>
      <b/>
      <sz val="20"/>
      <name val="Trebuchet MS"/>
      <family val="2"/>
    </font>
    <font>
      <b/>
      <sz val="14"/>
      <name val="Trebuchet MS"/>
      <family val="2"/>
    </font>
    <font>
      <i/>
      <sz val="8"/>
      <name val="Trebuchet MS"/>
      <family val="2"/>
    </font>
    <font>
      <b/>
      <i/>
      <u val="single"/>
      <sz val="8"/>
      <name val="Trebuchet MS"/>
      <family val="2"/>
    </font>
    <font>
      <sz val="10.5"/>
      <name val="Trebuchet MS"/>
      <family val="2"/>
    </font>
    <font>
      <i/>
      <sz val="10"/>
      <name val="Trebuchet MS"/>
      <family val="2"/>
    </font>
    <font>
      <sz val="10"/>
      <color indexed="8"/>
      <name val="Arial"/>
      <family val="2"/>
    </font>
    <font>
      <b/>
      <sz val="8"/>
      <color indexed="8"/>
      <name val="Arial"/>
      <family val="2"/>
    </font>
    <font>
      <sz val="9"/>
      <color indexed="8"/>
      <name val="Arial"/>
      <family val="2"/>
    </font>
    <font>
      <sz val="10"/>
      <color indexed="8"/>
      <name val="Trebuchet MS"/>
      <family val="2"/>
    </font>
    <font>
      <b/>
      <sz val="8"/>
      <color indexed="8"/>
      <name val="Trebuchet MS"/>
      <family val="2"/>
    </font>
    <font>
      <sz val="9"/>
      <name val="Trebuchet MS"/>
      <family val="2"/>
    </font>
    <font>
      <b/>
      <sz val="9"/>
      <name val="Trebuchet MS"/>
      <family val="2"/>
    </font>
    <font>
      <b/>
      <sz val="24"/>
      <name val="Trebuchet MS"/>
      <family val="2"/>
    </font>
    <font>
      <sz val="22"/>
      <name val="Trebuchet MS"/>
      <family val="2"/>
    </font>
    <font>
      <b/>
      <sz val="22"/>
      <name val="Trebuchet MS"/>
      <family val="2"/>
    </font>
    <font>
      <i/>
      <sz val="9"/>
      <color indexed="8"/>
      <name val="Trebuchet MS"/>
      <family val="2"/>
    </font>
    <font>
      <b/>
      <sz val="14"/>
      <color indexed="8"/>
      <name val="Trebuchet MS"/>
      <family val="2"/>
    </font>
    <font>
      <b/>
      <i/>
      <sz val="12"/>
      <color indexed="8"/>
      <name val="Trebuchet MS"/>
      <family val="2"/>
    </font>
    <font>
      <sz val="7"/>
      <name val="Trebuchet MS"/>
      <family val="2"/>
    </font>
    <font>
      <b/>
      <sz val="10"/>
      <name val="Arial Black"/>
      <family val="2"/>
    </font>
    <font>
      <i/>
      <sz val="9"/>
      <name val="Trebuchet MS"/>
      <family val="2"/>
    </font>
    <font>
      <sz val="10"/>
      <name val="Arial Black"/>
      <family val="2"/>
    </font>
    <font>
      <sz val="9"/>
      <name val="Calibri"/>
      <family val="2"/>
    </font>
    <font>
      <b/>
      <i/>
      <sz val="9"/>
      <color indexed="8"/>
      <name val="Trebuchet MS"/>
      <family val="2"/>
    </font>
    <font>
      <b/>
      <i/>
      <sz val="9"/>
      <name val="Trebuchet MS"/>
      <family val="2"/>
    </font>
    <font>
      <b/>
      <sz val="10"/>
      <name val="Arial"/>
      <family val="2"/>
    </font>
    <font>
      <b/>
      <sz val="10.5"/>
      <name val="Trebuchet MS"/>
      <family val="2"/>
    </font>
    <font>
      <i/>
      <sz val="10.5"/>
      <name val="Trebuchet MS"/>
      <family val="2"/>
    </font>
    <font>
      <sz val="18"/>
      <name val="Trebuchet MS"/>
      <family val="2"/>
    </font>
    <font>
      <b/>
      <sz val="16"/>
      <name val="Trebuchet MS"/>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i/>
      <sz val="10"/>
      <color indexed="55"/>
      <name val="Trebuchet MS"/>
      <family val="2"/>
    </font>
    <font>
      <b/>
      <i/>
      <sz val="9"/>
      <color indexed="22"/>
      <name val="Arial Black"/>
      <family val="2"/>
    </font>
    <font>
      <b/>
      <i/>
      <sz val="9"/>
      <color indexed="22"/>
      <name val="Trebuchet MS"/>
      <family val="2"/>
    </font>
    <font>
      <b/>
      <i/>
      <sz val="18"/>
      <color indexed="55"/>
      <name val="Trebuchet MS"/>
      <family val="2"/>
    </font>
    <font>
      <b/>
      <i/>
      <sz val="9"/>
      <color indexed="55"/>
      <name val="Trebuchet MS"/>
      <family val="2"/>
    </font>
    <font>
      <sz val="10"/>
      <color indexed="10"/>
      <name val="Trebuchet MS"/>
      <family val="2"/>
    </font>
    <font>
      <sz val="10"/>
      <color indexed="51"/>
      <name val="Trebuchet MS"/>
      <family val="2"/>
    </font>
    <font>
      <b/>
      <u val="single"/>
      <sz val="12"/>
      <color indexed="51"/>
      <name val="Trebuchet MS"/>
      <family val="2"/>
    </font>
    <font>
      <u val="single"/>
      <sz val="10"/>
      <color indexed="51"/>
      <name val="Trebuchet MS"/>
      <family val="2"/>
    </font>
    <font>
      <sz val="9"/>
      <color indexed="51"/>
      <name val="Trebuchet MS"/>
      <family val="2"/>
    </font>
    <font>
      <b/>
      <sz val="10"/>
      <color indexed="51"/>
      <name val="Trebuchet MS"/>
      <family val="2"/>
    </font>
    <font>
      <b/>
      <sz val="8"/>
      <color indexed="51"/>
      <name val="Trebuchet MS"/>
      <family val="2"/>
    </font>
    <font>
      <b/>
      <i/>
      <sz val="18"/>
      <color indexed="51"/>
      <name val="Trebuchet MS"/>
      <family val="2"/>
    </font>
    <font>
      <b/>
      <sz val="10"/>
      <color indexed="17"/>
      <name val="Trebuchet MS"/>
      <family val="2"/>
    </font>
    <font>
      <sz val="10"/>
      <color indexed="17"/>
      <name val="Trebuchet MS"/>
      <family val="2"/>
    </font>
    <font>
      <sz val="10"/>
      <color indexed="55"/>
      <name val="Trebuchet MS"/>
      <family val="2"/>
    </font>
    <font>
      <sz val="10"/>
      <color indexed="9"/>
      <name val="Trebuchet MS"/>
      <family val="2"/>
    </font>
    <font>
      <sz val="10.5"/>
      <color indexed="9"/>
      <name val="Trebuchet MS"/>
      <family val="2"/>
    </font>
    <font>
      <sz val="10.5"/>
      <color indexed="12"/>
      <name val="Trebuchet MS"/>
      <family val="2"/>
    </font>
    <font>
      <u val="single"/>
      <sz val="10.5"/>
      <color indexed="12"/>
      <name val="Trebuchet MS"/>
      <family val="2"/>
    </font>
    <font>
      <sz val="10.5"/>
      <color indexed="10"/>
      <name val="Trebuchet MS"/>
      <family val="2"/>
    </font>
    <font>
      <u val="single"/>
      <sz val="10.5"/>
      <color indexed="10"/>
      <name val="Trebuchet MS"/>
      <family val="2"/>
    </font>
    <font>
      <i/>
      <sz val="10"/>
      <color indexed="10"/>
      <name val="Trebuchet MS"/>
      <family val="2"/>
    </font>
    <font>
      <sz val="8"/>
      <color indexed="51"/>
      <name val="Trebuchet MS"/>
      <family val="2"/>
    </font>
    <font>
      <b/>
      <sz val="10"/>
      <color indexed="8"/>
      <name val="Arial"/>
      <family val="2"/>
    </font>
    <font>
      <i/>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i/>
      <sz val="10"/>
      <color theme="0" tint="-0.24997000396251678"/>
      <name val="Trebuchet MS"/>
      <family val="2"/>
    </font>
    <font>
      <b/>
      <i/>
      <sz val="9"/>
      <color theme="0" tint="-0.1499900072813034"/>
      <name val="Arial Black"/>
      <family val="2"/>
    </font>
    <font>
      <b/>
      <i/>
      <sz val="9"/>
      <color theme="0" tint="-0.1499900072813034"/>
      <name val="Trebuchet MS"/>
      <family val="2"/>
    </font>
    <font>
      <b/>
      <i/>
      <sz val="18"/>
      <color theme="0" tint="-0.24997000396251678"/>
      <name val="Trebuchet MS"/>
      <family val="2"/>
    </font>
    <font>
      <b/>
      <i/>
      <sz val="9"/>
      <color theme="0" tint="-0.24997000396251678"/>
      <name val="Trebuchet MS"/>
      <family val="2"/>
    </font>
    <font>
      <sz val="10"/>
      <color rgb="FFFF0000"/>
      <name val="Trebuchet MS"/>
      <family val="2"/>
    </font>
    <font>
      <sz val="10"/>
      <color rgb="FFFFC000"/>
      <name val="Trebuchet MS"/>
      <family val="2"/>
    </font>
    <font>
      <b/>
      <u val="single"/>
      <sz val="12"/>
      <color rgb="FFFFC000"/>
      <name val="Trebuchet MS"/>
      <family val="2"/>
    </font>
    <font>
      <u val="single"/>
      <sz val="10"/>
      <color rgb="FFFFC000"/>
      <name val="Trebuchet MS"/>
      <family val="2"/>
    </font>
    <font>
      <sz val="9"/>
      <color rgb="FFFFC000"/>
      <name val="Trebuchet MS"/>
      <family val="2"/>
    </font>
    <font>
      <b/>
      <sz val="10"/>
      <color rgb="FFFFC000"/>
      <name val="Trebuchet MS"/>
      <family val="2"/>
    </font>
    <font>
      <b/>
      <sz val="8"/>
      <color rgb="FFFFC000"/>
      <name val="Trebuchet MS"/>
      <family val="2"/>
    </font>
    <font>
      <b/>
      <i/>
      <sz val="18"/>
      <color rgb="FFFFC000"/>
      <name val="Trebuchet MS"/>
      <family val="2"/>
    </font>
    <font>
      <b/>
      <sz val="10"/>
      <color rgb="FF00B050"/>
      <name val="Trebuchet MS"/>
      <family val="2"/>
    </font>
    <font>
      <sz val="10"/>
      <color rgb="FF00B050"/>
      <name val="Trebuchet MS"/>
      <family val="2"/>
    </font>
    <font>
      <sz val="10"/>
      <color theme="0" tint="-0.3499799966812134"/>
      <name val="Trebuchet MS"/>
      <family val="2"/>
    </font>
    <font>
      <sz val="10"/>
      <color theme="0"/>
      <name val="Trebuchet MS"/>
      <family val="2"/>
    </font>
    <font>
      <sz val="10.5"/>
      <color theme="0"/>
      <name val="Trebuchet MS"/>
      <family val="2"/>
    </font>
    <font>
      <sz val="10.5"/>
      <color rgb="FF0000FF"/>
      <name val="Trebuchet MS"/>
      <family val="2"/>
    </font>
    <font>
      <u val="single"/>
      <sz val="10.5"/>
      <color rgb="FF0000FF"/>
      <name val="Trebuchet MS"/>
      <family val="2"/>
    </font>
    <font>
      <sz val="10.5"/>
      <color rgb="FFFF0000"/>
      <name val="Trebuchet MS"/>
      <family val="2"/>
    </font>
    <font>
      <u val="single"/>
      <sz val="10.5"/>
      <color rgb="FFFF0000"/>
      <name val="Trebuchet MS"/>
      <family val="2"/>
    </font>
    <font>
      <i/>
      <sz val="10"/>
      <color rgb="FFFF0000"/>
      <name val="Trebuchet MS"/>
      <family val="2"/>
    </font>
    <font>
      <sz val="8"/>
      <color rgb="FFFFC000"/>
      <name val="Trebuchet M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00FFFF"/>
        <bgColor indexed="64"/>
      </patternFill>
    </fill>
    <fill>
      <patternFill patternType="solid">
        <fgColor rgb="FF00FF00"/>
        <bgColor indexed="64"/>
      </patternFill>
    </fill>
    <fill>
      <patternFill patternType="solid">
        <fgColor rgb="FFFF9933"/>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indexed="65"/>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medium"/>
      <bottom style="medium"/>
    </border>
    <border>
      <left style="thin"/>
      <right style="medium"/>
      <top style="medium"/>
      <bottom style="medium"/>
    </border>
    <border>
      <left style="thin"/>
      <right style="thin"/>
      <top style="medium"/>
      <bottom style="hair"/>
    </border>
    <border>
      <left style="thin"/>
      <right style="medium"/>
      <top style="medium"/>
      <bottom style="hair"/>
    </border>
    <border>
      <left style="thin"/>
      <right style="medium"/>
      <top style="hair"/>
      <bottom style="hair"/>
    </border>
    <border>
      <left style="thin"/>
      <right style="thin"/>
      <top style="hair"/>
      <bottom style="hair"/>
    </border>
    <border>
      <left style="thin"/>
      <right style="thin"/>
      <top style="hair"/>
      <bottom style="medium"/>
    </border>
    <border>
      <left style="thin"/>
      <right style="medium"/>
      <top style="hair"/>
      <bottom style="medium"/>
    </border>
    <border>
      <left style="medium"/>
      <right style="thin"/>
      <top style="hair"/>
      <bottom style="hair"/>
    </border>
    <border>
      <left style="medium"/>
      <right style="thin"/>
      <top style="hair"/>
      <bottom style="medium"/>
    </border>
    <border>
      <left style="thick"/>
      <right style="thick"/>
      <top style="thick"/>
      <bottom style="thin"/>
    </border>
    <border>
      <left>
        <color indexed="63"/>
      </left>
      <right style="thin"/>
      <top style="thin"/>
      <bottom style="thin"/>
    </border>
    <border>
      <left style="thick"/>
      <right style="thick"/>
      <top style="thin"/>
      <bottom style="thin"/>
    </border>
    <border>
      <left style="thick"/>
      <right style="hair"/>
      <top style="thin"/>
      <bottom style="hair"/>
    </border>
    <border>
      <left style="thick"/>
      <right style="hair"/>
      <top style="hair"/>
      <bottom style="thin"/>
    </border>
    <border>
      <left style="thin"/>
      <right style="thin"/>
      <top style="thin"/>
      <bottom>
        <color indexed="63"/>
      </bottom>
    </border>
    <border>
      <left style="thick"/>
      <right style="hair"/>
      <top style="thin"/>
      <bottom style="thin"/>
    </border>
    <border>
      <left style="thick"/>
      <right style="hair"/>
      <top style="hair"/>
      <bottom style="hair"/>
    </border>
    <border>
      <left style="thick"/>
      <right style="thick"/>
      <top>
        <color indexed="63"/>
      </top>
      <bottom style="thin"/>
    </border>
    <border>
      <left style="thick"/>
      <right style="thick"/>
      <top style="thin"/>
      <bottom style="thick"/>
    </border>
    <border>
      <left style="thin"/>
      <right style="hair"/>
      <top style="thin"/>
      <bottom style="hair"/>
    </border>
    <border>
      <left style="thin"/>
      <right style="hair"/>
      <top style="hair"/>
      <bottom style="thin"/>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thin"/>
      <top>
        <color indexed="63"/>
      </top>
      <bottom style="medium"/>
    </border>
    <border>
      <left style="medium"/>
      <right style="thin"/>
      <top style="medium"/>
      <bottom style="mediu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medium"/>
      <right>
        <color indexed="63"/>
      </right>
      <top style="thin"/>
      <bottom style="thin"/>
    </border>
    <border>
      <left style="medium"/>
      <right style="thin"/>
      <top style="thin"/>
      <bottom style="thin"/>
    </border>
    <border>
      <left style="medium"/>
      <right style="thin"/>
      <top style="thin"/>
      <bottom>
        <color indexed="63"/>
      </bottom>
    </border>
    <border>
      <left>
        <color indexed="63"/>
      </left>
      <right style="medium"/>
      <top style="thin"/>
      <bottom style="thin"/>
    </border>
    <border>
      <left style="medium"/>
      <right>
        <color indexed="63"/>
      </right>
      <top style="thin"/>
      <bottom>
        <color indexed="63"/>
      </bottom>
    </border>
    <border>
      <left style="medium"/>
      <right style="thin"/>
      <top>
        <color indexed="63"/>
      </top>
      <bottom>
        <color indexed="63"/>
      </bottom>
    </border>
    <border>
      <left style="medium"/>
      <right>
        <color indexed="63"/>
      </right>
      <top>
        <color indexed="63"/>
      </top>
      <bottom style="thin"/>
    </border>
    <border>
      <left style="medium"/>
      <right style="thin"/>
      <top>
        <color indexed="63"/>
      </top>
      <bottom style="medium"/>
    </border>
    <border>
      <left style="thin"/>
      <right style="medium"/>
      <top>
        <color indexed="63"/>
      </top>
      <bottom style="medium"/>
    </border>
    <border>
      <left style="thin"/>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style="thin"/>
      <top style="medium"/>
      <bottom style="hair"/>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color indexed="63"/>
      </left>
      <right style="medium"/>
      <top style="thin"/>
      <bottom>
        <color indexed="63"/>
      </bottom>
    </border>
    <border>
      <left style="medium"/>
      <right style="medium"/>
      <top>
        <color indexed="63"/>
      </top>
      <bottom style="thin"/>
    </border>
    <border>
      <left style="thin"/>
      <right style="thin"/>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0" fontId="95" fillId="0" borderId="3" applyNumberFormat="0" applyFill="0" applyAlignment="0" applyProtection="0"/>
    <xf numFmtId="0" fontId="8" fillId="0" borderId="0" applyNumberFormat="0" applyFill="0" applyBorder="0" applyAlignment="0" applyProtection="0"/>
    <xf numFmtId="0" fontId="96" fillId="28" borderId="0" applyNumberFormat="0" applyBorder="0" applyAlignment="0" applyProtection="0"/>
    <xf numFmtId="0" fontId="3" fillId="0" borderId="0" applyNumberFormat="0" applyFill="0" applyBorder="0" applyAlignment="0" applyProtection="0"/>
    <xf numFmtId="0" fontId="9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98" fillId="0" borderId="4" applyNumberFormat="0" applyFill="0" applyAlignment="0" applyProtection="0"/>
    <xf numFmtId="0" fontId="99" fillId="0" borderId="5" applyNumberFormat="0" applyFill="0" applyAlignment="0" applyProtection="0"/>
    <xf numFmtId="0" fontId="100" fillId="0" borderId="6" applyNumberFormat="0" applyFill="0" applyAlignment="0" applyProtection="0"/>
    <xf numFmtId="0" fontId="100" fillId="0" borderId="0" applyNumberFormat="0" applyFill="0" applyBorder="0" applyAlignment="0" applyProtection="0"/>
    <xf numFmtId="0" fontId="101" fillId="30" borderId="0" applyNumberFormat="0" applyBorder="0" applyAlignment="0" applyProtection="0"/>
    <xf numFmtId="0" fontId="0" fillId="0" borderId="0">
      <alignment/>
      <protection/>
    </xf>
    <xf numFmtId="0" fontId="0" fillId="31" borderId="7" applyNumberFormat="0" applyFont="0" applyAlignment="0" applyProtection="0"/>
    <xf numFmtId="0" fontId="102" fillId="32" borderId="0" applyNumberFormat="0" applyBorder="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cellStyleXfs>
  <cellXfs count="603">
    <xf numFmtId="0" fontId="0" fillId="0" borderId="0" xfId="0" applyAlignment="1">
      <alignment/>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0" fontId="13" fillId="0" borderId="0" xfId="0" applyFont="1" applyAlignment="1">
      <alignment/>
    </xf>
    <xf numFmtId="0" fontId="12" fillId="0" borderId="11" xfId="0" applyFont="1" applyBorder="1" applyAlignment="1">
      <alignment/>
    </xf>
    <xf numFmtId="0" fontId="11" fillId="0" borderId="12" xfId="0" applyFont="1" applyBorder="1" applyAlignment="1">
      <alignment/>
    </xf>
    <xf numFmtId="0" fontId="11" fillId="0" borderId="13" xfId="0" applyFont="1" applyBorder="1" applyAlignment="1">
      <alignment/>
    </xf>
    <xf numFmtId="0" fontId="11" fillId="0" borderId="0" xfId="0" applyFont="1" applyBorder="1" applyAlignment="1">
      <alignment/>
    </xf>
    <xf numFmtId="0" fontId="11" fillId="0" borderId="14" xfId="0" applyFont="1" applyBorder="1" applyAlignment="1">
      <alignment/>
    </xf>
    <xf numFmtId="0" fontId="7" fillId="0" borderId="11" xfId="0" applyFont="1" applyBorder="1" applyAlignment="1">
      <alignment/>
    </xf>
    <xf numFmtId="0" fontId="7" fillId="0" borderId="15"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6" xfId="0" applyFont="1" applyBorder="1" applyAlignment="1">
      <alignment/>
    </xf>
    <xf numFmtId="0" fontId="7" fillId="0" borderId="17" xfId="0" applyFont="1" applyBorder="1" applyAlignment="1">
      <alignment/>
    </xf>
    <xf numFmtId="0" fontId="17" fillId="0" borderId="10" xfId="0" applyFont="1" applyBorder="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top" wrapText="1" indent="2"/>
    </xf>
    <xf numFmtId="0" fontId="13" fillId="0" borderId="0" xfId="0" applyFont="1" applyAlignment="1">
      <alignment horizontal="left" vertical="top" wrapText="1" indent="4"/>
    </xf>
    <xf numFmtId="0" fontId="13" fillId="0" borderId="10" xfId="0" applyFont="1" applyBorder="1" applyAlignment="1">
      <alignment vertical="top" wrapText="1"/>
    </xf>
    <xf numFmtId="0" fontId="19" fillId="0" borderId="16" xfId="0" applyFont="1" applyBorder="1" applyAlignment="1" quotePrefix="1">
      <alignment horizontal="left"/>
    </xf>
    <xf numFmtId="0" fontId="7" fillId="0" borderId="18" xfId="0" applyFont="1" applyBorder="1" applyAlignment="1">
      <alignment horizontal="left"/>
    </xf>
    <xf numFmtId="0" fontId="7" fillId="0" borderId="19" xfId="0" applyFont="1" applyBorder="1" applyAlignment="1">
      <alignment horizontal="left"/>
    </xf>
    <xf numFmtId="0" fontId="21" fillId="0" borderId="0" xfId="0" applyFont="1" applyAlignment="1">
      <alignment/>
    </xf>
    <xf numFmtId="0" fontId="18" fillId="0" borderId="0" xfId="0" applyFont="1" applyBorder="1" applyAlignment="1">
      <alignment horizontal="center"/>
    </xf>
    <xf numFmtId="0" fontId="12" fillId="0" borderId="0" xfId="0" applyFont="1" applyAlignment="1">
      <alignment horizontal="center"/>
    </xf>
    <xf numFmtId="49" fontId="7" fillId="0" borderId="0" xfId="0" applyNumberFormat="1" applyFont="1" applyAlignment="1" applyProtection="1">
      <alignment/>
      <protection/>
    </xf>
    <xf numFmtId="49" fontId="7" fillId="0" borderId="20" xfId="0" applyNumberFormat="1" applyFont="1" applyBorder="1" applyAlignment="1" applyProtection="1">
      <alignment/>
      <protection/>
    </xf>
    <xf numFmtId="49" fontId="7" fillId="0" borderId="15" xfId="0" applyNumberFormat="1" applyFont="1" applyBorder="1" applyAlignment="1" applyProtection="1">
      <alignment/>
      <protection/>
    </xf>
    <xf numFmtId="49" fontId="22" fillId="0" borderId="0" xfId="0" applyNumberFormat="1" applyFont="1" applyBorder="1" applyAlignment="1" applyProtection="1">
      <alignment/>
      <protection/>
    </xf>
    <xf numFmtId="0" fontId="7" fillId="33" borderId="14" xfId="0" applyFont="1" applyFill="1" applyBorder="1" applyAlignment="1" applyProtection="1">
      <alignment horizontal="left"/>
      <protection locked="0"/>
    </xf>
    <xf numFmtId="0" fontId="7" fillId="33" borderId="18" xfId="0" applyFont="1" applyFill="1" applyBorder="1" applyAlignment="1" applyProtection="1">
      <alignment horizontal="left"/>
      <protection locked="0"/>
    </xf>
    <xf numFmtId="0" fontId="7" fillId="33" borderId="19" xfId="0" applyFont="1" applyFill="1" applyBorder="1" applyAlignment="1" applyProtection="1">
      <alignment horizontal="left"/>
      <protection locked="0"/>
    </xf>
    <xf numFmtId="49" fontId="22" fillId="33" borderId="14" xfId="0" applyNumberFormat="1" applyFont="1" applyFill="1" applyBorder="1" applyAlignment="1" applyProtection="1">
      <alignment horizontal="center"/>
      <protection locked="0"/>
    </xf>
    <xf numFmtId="0" fontId="23" fillId="0" borderId="0" xfId="0" applyFont="1" applyAlignment="1">
      <alignment/>
    </xf>
    <xf numFmtId="0" fontId="24" fillId="0" borderId="0" xfId="0" applyFont="1" applyAlignment="1">
      <alignment/>
    </xf>
    <xf numFmtId="0" fontId="23" fillId="0" borderId="0" xfId="0" applyFont="1" applyAlignment="1">
      <alignment horizontal="center"/>
    </xf>
    <xf numFmtId="0" fontId="23" fillId="0" borderId="0" xfId="0" applyFont="1" applyAlignment="1">
      <alignment wrapText="1"/>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10" fillId="0" borderId="21" xfId="0" applyFont="1" applyBorder="1" applyAlignment="1">
      <alignment horizontal="center"/>
    </xf>
    <xf numFmtId="0" fontId="10" fillId="0" borderId="22" xfId="0" applyFont="1" applyBorder="1" applyAlignment="1">
      <alignment horizontal="center"/>
    </xf>
    <xf numFmtId="0" fontId="10" fillId="0" borderId="0" xfId="0" applyFont="1" applyFill="1" applyBorder="1" applyAlignment="1">
      <alignment/>
    </xf>
    <xf numFmtId="0" fontId="0" fillId="0" borderId="0" xfId="0" applyAlignment="1" quotePrefix="1">
      <alignment/>
    </xf>
    <xf numFmtId="181" fontId="10" fillId="33" borderId="23" xfId="0" applyNumberFormat="1" applyFont="1" applyFill="1" applyBorder="1" applyAlignment="1" applyProtection="1">
      <alignment horizontal="center"/>
      <protection locked="0"/>
    </xf>
    <xf numFmtId="181" fontId="10" fillId="0" borderId="24" xfId="0" applyNumberFormat="1" applyFont="1" applyBorder="1" applyAlignment="1" applyProtection="1">
      <alignment horizontal="center"/>
      <protection locked="0"/>
    </xf>
    <xf numFmtId="181" fontId="10" fillId="0" borderId="25" xfId="0" applyNumberFormat="1" applyFont="1" applyBorder="1" applyAlignment="1" applyProtection="1">
      <alignment horizontal="center"/>
      <protection locked="0"/>
    </xf>
    <xf numFmtId="181" fontId="10" fillId="33" borderId="26" xfId="0" applyNumberFormat="1" applyFont="1" applyFill="1" applyBorder="1" applyAlignment="1" applyProtection="1">
      <alignment horizontal="center"/>
      <protection locked="0"/>
    </xf>
    <xf numFmtId="181" fontId="10" fillId="33" borderId="27" xfId="0" applyNumberFormat="1" applyFont="1" applyFill="1" applyBorder="1" applyAlignment="1" applyProtection="1">
      <alignment horizontal="center"/>
      <protection locked="0"/>
    </xf>
    <xf numFmtId="181" fontId="10" fillId="0" borderId="28" xfId="0" applyNumberFormat="1" applyFont="1" applyBorder="1" applyAlignment="1" applyProtection="1">
      <alignment horizontal="center"/>
      <protection locked="0"/>
    </xf>
    <xf numFmtId="0" fontId="31" fillId="0" borderId="11" xfId="0" applyFont="1" applyBorder="1" applyAlignment="1">
      <alignment/>
    </xf>
    <xf numFmtId="0" fontId="32" fillId="0" borderId="15" xfId="0" applyFont="1" applyBorder="1" applyAlignment="1">
      <alignment horizontal="center"/>
    </xf>
    <xf numFmtId="0" fontId="31" fillId="0" borderId="12" xfId="0" applyFont="1" applyBorder="1" applyAlignment="1">
      <alignment/>
    </xf>
    <xf numFmtId="0" fontId="31" fillId="0" borderId="13" xfId="0" applyFont="1" applyBorder="1" applyAlignment="1">
      <alignment/>
    </xf>
    <xf numFmtId="0" fontId="32" fillId="0" borderId="0" xfId="0" applyFont="1" applyBorder="1" applyAlignment="1">
      <alignment horizontal="center"/>
    </xf>
    <xf numFmtId="0" fontId="31" fillId="0" borderId="14" xfId="0" applyFont="1" applyBorder="1" applyAlignment="1">
      <alignment/>
    </xf>
    <xf numFmtId="0" fontId="18" fillId="0" borderId="13" xfId="0" applyFont="1" applyBorder="1" applyAlignment="1">
      <alignment horizontal="center" vertical="center" textRotation="90" wrapText="1"/>
    </xf>
    <xf numFmtId="0" fontId="0" fillId="0" borderId="0" xfId="0" applyAlignment="1">
      <alignment wrapText="1"/>
    </xf>
    <xf numFmtId="0" fontId="0" fillId="0" borderId="14" xfId="0" applyBorder="1" applyAlignment="1">
      <alignment wrapText="1"/>
    </xf>
    <xf numFmtId="0" fontId="18" fillId="0" borderId="18" xfId="0" applyFont="1" applyBorder="1" applyAlignment="1">
      <alignment horizontal="center"/>
    </xf>
    <xf numFmtId="0" fontId="7" fillId="0" borderId="19" xfId="0" applyFont="1" applyBorder="1" applyAlignment="1">
      <alignment/>
    </xf>
    <xf numFmtId="0" fontId="10" fillId="33" borderId="29" xfId="0" applyFont="1" applyFill="1" applyBorder="1" applyAlignment="1" applyProtection="1" quotePrefix="1">
      <alignment/>
      <protection locked="0"/>
    </xf>
    <xf numFmtId="0" fontId="10" fillId="33" borderId="30" xfId="0" applyFont="1" applyFill="1" applyBorder="1" applyAlignment="1" applyProtection="1">
      <alignment/>
      <protection locked="0"/>
    </xf>
    <xf numFmtId="1" fontId="10" fillId="33" borderId="26" xfId="0" applyNumberFormat="1" applyFont="1" applyFill="1" applyBorder="1" applyAlignment="1" applyProtection="1">
      <alignment horizontal="center"/>
      <protection locked="0"/>
    </xf>
    <xf numFmtId="1" fontId="10" fillId="33" borderId="27" xfId="0" applyNumberFormat="1" applyFont="1" applyFill="1" applyBorder="1" applyAlignment="1" applyProtection="1">
      <alignment horizontal="center"/>
      <protection locked="0"/>
    </xf>
    <xf numFmtId="0" fontId="0" fillId="34" borderId="0" xfId="0" applyFill="1" applyAlignment="1">
      <alignment/>
    </xf>
    <xf numFmtId="0" fontId="10" fillId="0" borderId="21" xfId="0" applyFont="1" applyBorder="1" applyAlignment="1" applyProtection="1">
      <alignment horizontal="center" wrapText="1"/>
      <protection locked="0"/>
    </xf>
    <xf numFmtId="0" fontId="14" fillId="0" borderId="0" xfId="0" applyFont="1" applyBorder="1" applyAlignment="1">
      <alignment horizontal="center" vertical="center"/>
    </xf>
    <xf numFmtId="0" fontId="108" fillId="0" borderId="0" xfId="0" applyFont="1" applyBorder="1" applyAlignment="1">
      <alignment vertical="center"/>
    </xf>
    <xf numFmtId="0" fontId="14" fillId="0" borderId="0" xfId="0" applyFont="1" applyBorder="1" applyAlignment="1">
      <alignment horizontal="center" vertical="center" wrapText="1"/>
    </xf>
    <xf numFmtId="0" fontId="35" fillId="0" borderId="18" xfId="0" applyFont="1" applyFill="1" applyBorder="1" applyAlignment="1">
      <alignment/>
    </xf>
    <xf numFmtId="0" fontId="28" fillId="0" borderId="10" xfId="0" applyFont="1" applyBorder="1" applyAlignment="1">
      <alignment horizontal="center" vertical="top" wrapText="1"/>
    </xf>
    <xf numFmtId="0" fontId="28" fillId="0" borderId="17" xfId="0" applyFont="1" applyBorder="1" applyAlignment="1">
      <alignment horizontal="center" vertical="top" wrapText="1"/>
    </xf>
    <xf numFmtId="0" fontId="28" fillId="0" borderId="31" xfId="0" applyFont="1" applyBorder="1" applyAlignment="1">
      <alignment horizontal="center" vertical="top" wrapText="1"/>
    </xf>
    <xf numFmtId="0" fontId="6" fillId="0" borderId="32" xfId="0" applyFont="1" applyBorder="1" applyAlignment="1">
      <alignment horizontal="center" vertical="top" wrapText="1"/>
    </xf>
    <xf numFmtId="0" fontId="6" fillId="0" borderId="10" xfId="0" applyFont="1" applyBorder="1" applyAlignment="1">
      <alignment horizontal="center" vertical="top" wrapText="1"/>
    </xf>
    <xf numFmtId="0" fontId="7" fillId="0" borderId="0" xfId="0" applyFont="1" applyBorder="1" applyAlignment="1">
      <alignment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38" fillId="0" borderId="34" xfId="0" applyFont="1" applyFill="1" applyBorder="1" applyAlignment="1">
      <alignment vertical="center" wrapText="1"/>
    </xf>
    <xf numFmtId="0" fontId="38" fillId="0" borderId="35" xfId="0" applyFont="1" applyFill="1" applyBorder="1" applyAlignment="1">
      <alignment vertical="center" wrapText="1"/>
    </xf>
    <xf numFmtId="0" fontId="37" fillId="0" borderId="36" xfId="0" applyFont="1" applyFill="1" applyBorder="1" applyAlignment="1">
      <alignment horizontal="center" vertical="center" wrapText="1"/>
    </xf>
    <xf numFmtId="0" fontId="38" fillId="0" borderId="37" xfId="0" applyFont="1" applyFill="1" applyBorder="1" applyAlignment="1">
      <alignment horizontal="center" vertical="center" wrapText="1"/>
    </xf>
    <xf numFmtId="0" fontId="109" fillId="0" borderId="32"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110" fillId="0" borderId="34" xfId="0" applyFont="1" applyFill="1" applyBorder="1" applyAlignment="1">
      <alignment horizontal="center" vertical="center" wrapText="1"/>
    </xf>
    <xf numFmtId="0" fontId="7" fillId="0" borderId="38" xfId="0" applyFont="1" applyBorder="1" applyAlignment="1">
      <alignment vertical="center" wrapText="1"/>
    </xf>
    <xf numFmtId="0" fontId="7" fillId="0" borderId="35" xfId="0" applyFont="1" applyBorder="1" applyAlignment="1">
      <alignment vertical="center" wrapText="1"/>
    </xf>
    <xf numFmtId="0" fontId="37" fillId="0" borderId="10" xfId="0" applyFont="1" applyFill="1" applyBorder="1" applyAlignment="1">
      <alignment horizontal="center" vertical="center" wrapText="1"/>
    </xf>
    <xf numFmtId="0" fontId="37" fillId="0" borderId="0" xfId="0" applyFont="1" applyBorder="1" applyAlignment="1">
      <alignment horizontal="center" vertical="center" wrapText="1"/>
    </xf>
    <xf numFmtId="0" fontId="5" fillId="0" borderId="18" xfId="0" applyFont="1" applyFill="1" applyBorder="1" applyAlignment="1">
      <alignment vertical="top" wrapText="1"/>
    </xf>
    <xf numFmtId="0" fontId="5" fillId="0" borderId="39" xfId="0" applyFont="1" applyFill="1" applyBorder="1" applyAlignment="1">
      <alignment vertical="top" wrapText="1"/>
    </xf>
    <xf numFmtId="0" fontId="41" fillId="0" borderId="18" xfId="0" applyFont="1" applyFill="1" applyBorder="1" applyAlignment="1">
      <alignment vertical="top" wrapText="1"/>
    </xf>
    <xf numFmtId="0" fontId="111" fillId="0" borderId="18" xfId="0" applyFont="1" applyFill="1" applyBorder="1" applyAlignment="1">
      <alignment vertical="center" wrapText="1"/>
    </xf>
    <xf numFmtId="0" fontId="28" fillId="0" borderId="10" xfId="0" applyFont="1" applyFill="1" applyBorder="1" applyAlignment="1">
      <alignment vertical="center" wrapText="1"/>
    </xf>
    <xf numFmtId="0" fontId="38" fillId="0" borderId="38" xfId="0" applyFont="1" applyFill="1" applyBorder="1" applyAlignment="1">
      <alignment vertical="center" wrapText="1"/>
    </xf>
    <xf numFmtId="0" fontId="7" fillId="0" borderId="17" xfId="0" applyFont="1" applyFill="1" applyBorder="1" applyAlignment="1">
      <alignment vertical="center" wrapText="1"/>
    </xf>
    <xf numFmtId="0" fontId="29" fillId="0" borderId="18" xfId="0" applyFont="1" applyFill="1" applyBorder="1" applyAlignment="1">
      <alignment vertical="top" wrapText="1"/>
    </xf>
    <xf numFmtId="0" fontId="29" fillId="0" borderId="39" xfId="0" applyFont="1" applyFill="1" applyBorder="1" applyAlignment="1">
      <alignment vertical="top" wrapText="1"/>
    </xf>
    <xf numFmtId="0" fontId="42" fillId="0" borderId="18" xfId="0" applyFont="1" applyFill="1" applyBorder="1" applyAlignment="1">
      <alignment vertical="top" wrapText="1"/>
    </xf>
    <xf numFmtId="0" fontId="7" fillId="0" borderId="10" xfId="0" applyFont="1" applyFill="1" applyBorder="1" applyAlignment="1">
      <alignment vertical="center" wrapText="1"/>
    </xf>
    <xf numFmtId="0" fontId="38" fillId="0" borderId="37" xfId="0" applyFont="1" applyFill="1" applyBorder="1" applyAlignment="1">
      <alignment vertical="center" wrapText="1"/>
    </xf>
    <xf numFmtId="0" fontId="38" fillId="0" borderId="37" xfId="0" applyFont="1" applyFill="1" applyBorder="1" applyAlignment="1">
      <alignment horizontal="center" vertical="top" wrapText="1"/>
    </xf>
    <xf numFmtId="0" fontId="13" fillId="0" borderId="10" xfId="0" applyFont="1" applyFill="1" applyBorder="1" applyAlignment="1">
      <alignment horizontal="left" vertical="center"/>
    </xf>
    <xf numFmtId="0" fontId="13" fillId="0" borderId="10" xfId="0" applyFont="1" applyFill="1" applyBorder="1" applyAlignment="1">
      <alignment horizontal="center" vertical="center"/>
    </xf>
    <xf numFmtId="0" fontId="38" fillId="0" borderId="34"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38" fillId="0" borderId="41" xfId="0" applyFont="1" applyFill="1" applyBorder="1" applyAlignment="1">
      <alignment horizontal="center" vertical="top" wrapText="1"/>
    </xf>
    <xf numFmtId="0" fontId="38" fillId="0" borderId="4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12" fillId="0" borderId="0" xfId="0" applyFont="1" applyBorder="1" applyAlignment="1">
      <alignment horizontal="center" vertical="center" wrapText="1"/>
    </xf>
    <xf numFmtId="0" fontId="33" fillId="0" borderId="0" xfId="0" applyFont="1" applyFill="1" applyBorder="1" applyAlignment="1">
      <alignment horizontal="left" vertical="top"/>
    </xf>
    <xf numFmtId="0" fontId="33" fillId="0" borderId="0" xfId="0" applyFont="1" applyFill="1" applyBorder="1" applyAlignment="1">
      <alignment horizontal="left" vertical="top" indent="2"/>
    </xf>
    <xf numFmtId="0" fontId="22" fillId="0" borderId="0" xfId="0" applyFont="1" applyBorder="1" applyAlignment="1">
      <alignment/>
    </xf>
    <xf numFmtId="0" fontId="24" fillId="0" borderId="0" xfId="0" applyFont="1" applyAlignment="1" applyProtection="1">
      <alignment/>
      <protection/>
    </xf>
    <xf numFmtId="0" fontId="24" fillId="0" borderId="0" xfId="0" applyFont="1" applyBorder="1" applyAlignment="1" applyProtection="1">
      <alignment/>
      <protection/>
    </xf>
    <xf numFmtId="0" fontId="23" fillId="0" borderId="0" xfId="0" applyFont="1" applyAlignment="1" applyProtection="1">
      <alignment/>
      <protection/>
    </xf>
    <xf numFmtId="0" fontId="22" fillId="0" borderId="20" xfId="0" applyNumberFormat="1" applyFont="1" applyBorder="1" applyAlignment="1" applyProtection="1">
      <alignment horizontal="center"/>
      <protection/>
    </xf>
    <xf numFmtId="49" fontId="113" fillId="0" borderId="15" xfId="0" applyNumberFormat="1" applyFont="1" applyBorder="1" applyAlignment="1" applyProtection="1">
      <alignment/>
      <protection/>
    </xf>
    <xf numFmtId="49" fontId="113" fillId="0" borderId="18" xfId="0" applyNumberFormat="1" applyFont="1" applyBorder="1" applyAlignment="1" applyProtection="1">
      <alignment/>
      <protection/>
    </xf>
    <xf numFmtId="0" fontId="114" fillId="0" borderId="0" xfId="0" applyFont="1" applyAlignment="1">
      <alignment/>
    </xf>
    <xf numFmtId="0" fontId="115" fillId="0" borderId="0" xfId="0" applyFont="1" applyAlignment="1">
      <alignment/>
    </xf>
    <xf numFmtId="0" fontId="116" fillId="0" borderId="0" xfId="0" applyFont="1" applyAlignment="1">
      <alignment horizontal="center"/>
    </xf>
    <xf numFmtId="0" fontId="114" fillId="0" borderId="0" xfId="0" applyFont="1" applyAlignment="1">
      <alignment wrapText="1"/>
    </xf>
    <xf numFmtId="0" fontId="117" fillId="0" borderId="0" xfId="0" applyFont="1" applyAlignment="1">
      <alignment/>
    </xf>
    <xf numFmtId="0" fontId="114" fillId="0" borderId="0" xfId="0" applyFont="1" applyAlignment="1">
      <alignment horizontal="center"/>
    </xf>
    <xf numFmtId="0" fontId="118" fillId="33" borderId="10" xfId="0" applyFont="1" applyFill="1" applyBorder="1" applyAlignment="1" applyProtection="1">
      <alignment horizontal="center"/>
      <protection locked="0"/>
    </xf>
    <xf numFmtId="0" fontId="119" fillId="0" borderId="0" xfId="0" applyFont="1" applyAlignment="1">
      <alignment/>
    </xf>
    <xf numFmtId="0" fontId="120" fillId="0" borderId="0" xfId="0" applyFont="1" applyAlignment="1">
      <alignment/>
    </xf>
    <xf numFmtId="0" fontId="118" fillId="0" borderId="0" xfId="0" applyFont="1" applyFill="1" applyBorder="1" applyAlignment="1">
      <alignment horizontal="left"/>
    </xf>
    <xf numFmtId="0" fontId="119" fillId="0" borderId="0" xfId="0" applyFont="1" applyBorder="1" applyAlignment="1">
      <alignment/>
    </xf>
    <xf numFmtId="0" fontId="119" fillId="0" borderId="10" xfId="0" applyFont="1" applyBorder="1" applyAlignment="1">
      <alignment horizontal="center"/>
    </xf>
    <xf numFmtId="0" fontId="118" fillId="0" borderId="10" xfId="0" applyFont="1" applyFill="1" applyBorder="1" applyAlignment="1">
      <alignment horizontal="left"/>
    </xf>
    <xf numFmtId="0" fontId="118" fillId="33" borderId="10" xfId="0" applyFont="1" applyFill="1" applyBorder="1" applyAlignment="1" applyProtection="1">
      <alignment horizontal="left"/>
      <protection locked="0"/>
    </xf>
    <xf numFmtId="0" fontId="118" fillId="0" borderId="36" xfId="0" applyFont="1" applyBorder="1" applyAlignment="1">
      <alignment horizontal="center" vertical="center" wrapText="1"/>
    </xf>
    <xf numFmtId="0" fontId="118" fillId="0" borderId="43" xfId="0" applyFont="1" applyBorder="1" applyAlignment="1">
      <alignment horizontal="center" vertical="center" wrapText="1"/>
    </xf>
    <xf numFmtId="0" fontId="114" fillId="0" borderId="43" xfId="0" applyFont="1" applyBorder="1" applyAlignment="1" applyProtection="1">
      <alignment horizontal="center" vertical="center" wrapText="1"/>
      <protection locked="0"/>
    </xf>
    <xf numFmtId="14" fontId="114" fillId="0" borderId="43" xfId="0" applyNumberFormat="1" applyFont="1" applyBorder="1" applyAlignment="1" applyProtection="1">
      <alignment horizontal="center" vertical="center" wrapText="1"/>
      <protection locked="0"/>
    </xf>
    <xf numFmtId="2" fontId="114" fillId="0" borderId="43" xfId="0" applyNumberFormat="1" applyFont="1" applyBorder="1" applyAlignment="1" applyProtection="1">
      <alignment horizontal="left" vertical="center" wrapText="1"/>
      <protection locked="0"/>
    </xf>
    <xf numFmtId="0" fontId="114" fillId="0" borderId="43" xfId="0" applyFont="1" applyBorder="1" applyAlignment="1" applyProtection="1">
      <alignment vertical="center" wrapText="1"/>
      <protection locked="0"/>
    </xf>
    <xf numFmtId="0" fontId="118" fillId="0" borderId="43" xfId="0" applyFont="1" applyBorder="1" applyAlignment="1" applyProtection="1">
      <alignment horizontal="center" vertical="center" wrapText="1"/>
      <protection locked="0"/>
    </xf>
    <xf numFmtId="0" fontId="118" fillId="0" borderId="43" xfId="0" applyFont="1" applyFill="1" applyBorder="1" applyAlignment="1" applyProtection="1">
      <alignment horizontal="center" vertical="center" wrapText="1"/>
      <protection locked="0"/>
    </xf>
    <xf numFmtId="14" fontId="118" fillId="0" borderId="19" xfId="0" applyNumberFormat="1" applyFont="1" applyBorder="1" applyAlignment="1" applyProtection="1">
      <alignment horizontal="center" vertical="center" wrapText="1"/>
      <protection locked="0"/>
    </xf>
    <xf numFmtId="0" fontId="114" fillId="0" borderId="43" xfId="0" applyFont="1" applyFill="1" applyBorder="1" applyAlignment="1" applyProtection="1">
      <alignment horizontal="center" vertical="center" wrapText="1"/>
      <protection locked="0"/>
    </xf>
    <xf numFmtId="14" fontId="114" fillId="0" borderId="43" xfId="0" applyNumberFormat="1" applyFont="1" applyFill="1" applyBorder="1" applyAlignment="1" applyProtection="1">
      <alignment horizontal="center" vertical="center" wrapText="1"/>
      <protection locked="0"/>
    </xf>
    <xf numFmtId="0" fontId="114" fillId="0" borderId="43" xfId="0" applyFont="1" applyFill="1" applyBorder="1" applyAlignment="1" applyProtection="1">
      <alignment horizontal="left" vertical="center" wrapText="1"/>
      <protection locked="0"/>
    </xf>
    <xf numFmtId="14" fontId="118" fillId="0" borderId="19" xfId="0" applyNumberFormat="1" applyFont="1" applyFill="1" applyBorder="1" applyAlignment="1" applyProtection="1">
      <alignment horizontal="center" vertical="center" wrapText="1"/>
      <protection locked="0"/>
    </xf>
    <xf numFmtId="14" fontId="118" fillId="0" borderId="43" xfId="0" applyNumberFormat="1" applyFont="1" applyFill="1" applyBorder="1" applyAlignment="1" applyProtection="1">
      <alignment horizontal="center" vertical="center" wrapText="1"/>
      <protection locked="0"/>
    </xf>
    <xf numFmtId="14" fontId="114" fillId="0" borderId="19" xfId="0" applyNumberFormat="1" applyFont="1" applyFill="1" applyBorder="1" applyAlignment="1" applyProtection="1">
      <alignment horizontal="center" vertical="center" wrapText="1"/>
      <protection locked="0"/>
    </xf>
    <xf numFmtId="0" fontId="118" fillId="0" borderId="43" xfId="0" applyFont="1" applyFill="1" applyBorder="1" applyAlignment="1" applyProtection="1">
      <alignment horizontal="left" vertical="center" wrapText="1"/>
      <protection locked="0"/>
    </xf>
    <xf numFmtId="0" fontId="114" fillId="0" borderId="10" xfId="0" applyFont="1" applyFill="1" applyBorder="1" applyAlignment="1" applyProtection="1">
      <alignment horizontal="left" vertical="center" wrapText="1"/>
      <protection locked="0"/>
    </xf>
    <xf numFmtId="0" fontId="114" fillId="0" borderId="10" xfId="0" applyFont="1" applyFill="1" applyBorder="1" applyAlignment="1" applyProtection="1">
      <alignment horizontal="center" vertical="center"/>
      <protection locked="0"/>
    </xf>
    <xf numFmtId="0" fontId="118" fillId="0" borderId="10" xfId="0" applyFont="1" applyFill="1" applyBorder="1" applyAlignment="1" applyProtection="1">
      <alignment horizontal="center" vertical="center" wrapText="1"/>
      <protection locked="0"/>
    </xf>
    <xf numFmtId="14" fontId="114" fillId="0" borderId="10" xfId="0" applyNumberFormat="1" applyFont="1" applyFill="1" applyBorder="1" applyAlignment="1" applyProtection="1">
      <alignment horizontal="center" vertical="center"/>
      <protection locked="0"/>
    </xf>
    <xf numFmtId="0" fontId="114" fillId="0" borderId="10" xfId="0" applyFont="1" applyFill="1" applyBorder="1" applyAlignment="1" applyProtection="1">
      <alignment horizontal="center"/>
      <protection locked="0"/>
    </xf>
    <xf numFmtId="0" fontId="114" fillId="0" borderId="10" xfId="0" applyFont="1" applyFill="1" applyBorder="1" applyAlignment="1" applyProtection="1">
      <alignment/>
      <protection locked="0"/>
    </xf>
    <xf numFmtId="49" fontId="121" fillId="0" borderId="20" xfId="0" applyNumberFormat="1" applyFont="1" applyBorder="1" applyAlignment="1" applyProtection="1">
      <alignment horizontal="center"/>
      <protection/>
    </xf>
    <xf numFmtId="49" fontId="122" fillId="0" borderId="20" xfId="0" applyNumberFormat="1" applyFont="1" applyBorder="1" applyAlignment="1" applyProtection="1">
      <alignment horizontal="left"/>
      <protection/>
    </xf>
    <xf numFmtId="0" fontId="11" fillId="0" borderId="44" xfId="0" applyFont="1" applyBorder="1" applyAlignment="1" applyProtection="1">
      <alignment horizontal="right" vertical="center"/>
      <protection/>
    </xf>
    <xf numFmtId="0" fontId="123" fillId="0" borderId="0" xfId="0" applyFont="1" applyAlignment="1" applyProtection="1">
      <alignment/>
      <protection/>
    </xf>
    <xf numFmtId="0" fontId="7" fillId="0" borderId="0" xfId="0" applyFont="1" applyAlignment="1" applyProtection="1">
      <alignment/>
      <protection/>
    </xf>
    <xf numFmtId="0" fontId="11" fillId="0" borderId="0" xfId="0" applyFont="1" applyBorder="1" applyAlignment="1" applyProtection="1">
      <alignment horizontal="right" vertical="center"/>
      <protection/>
    </xf>
    <xf numFmtId="0" fontId="7" fillId="0" borderId="0" xfId="0" applyFont="1" applyFill="1" applyAlignment="1" applyProtection="1">
      <alignment/>
      <protection/>
    </xf>
    <xf numFmtId="0" fontId="124" fillId="0" borderId="0" xfId="0" applyFont="1" applyAlignment="1" applyProtection="1">
      <alignment/>
      <protection/>
    </xf>
    <xf numFmtId="0" fontId="123" fillId="0" borderId="45" xfId="0" applyFont="1" applyBorder="1" applyAlignment="1" applyProtection="1">
      <alignment vertical="center"/>
      <protection/>
    </xf>
    <xf numFmtId="0" fontId="7" fillId="0" borderId="44" xfId="0" applyFont="1" applyBorder="1" applyAlignment="1" applyProtection="1">
      <alignment vertical="center"/>
      <protection/>
    </xf>
    <xf numFmtId="0" fontId="7" fillId="0" borderId="46" xfId="0" applyFont="1" applyBorder="1" applyAlignment="1" applyProtection="1">
      <alignment vertical="center"/>
      <protection/>
    </xf>
    <xf numFmtId="0" fontId="7" fillId="0" borderId="0" xfId="0" applyFont="1" applyFill="1" applyBorder="1" applyAlignment="1" applyProtection="1">
      <alignment vertical="center"/>
      <protection/>
    </xf>
    <xf numFmtId="0" fontId="124" fillId="0" borderId="45" xfId="0" applyFont="1" applyBorder="1" applyAlignment="1" applyProtection="1">
      <alignment vertical="center"/>
      <protection/>
    </xf>
    <xf numFmtId="0" fontId="123" fillId="0" borderId="0" xfId="0" applyFont="1" applyAlignment="1" applyProtection="1">
      <alignment vertical="center"/>
      <protection/>
    </xf>
    <xf numFmtId="0" fontId="7" fillId="0" borderId="0" xfId="0" applyFont="1" applyAlignment="1" applyProtection="1">
      <alignment vertical="center"/>
      <protection/>
    </xf>
    <xf numFmtId="0" fontId="123" fillId="0" borderId="47"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48" xfId="0" applyFont="1" applyBorder="1" applyAlignment="1" applyProtection="1">
      <alignment vertical="center"/>
      <protection/>
    </xf>
    <xf numFmtId="0" fontId="124" fillId="0" borderId="47"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0" fontId="123" fillId="0" borderId="49" xfId="0" applyFont="1" applyBorder="1" applyAlignment="1" applyProtection="1">
      <alignment vertical="center"/>
      <protection/>
    </xf>
    <xf numFmtId="49" fontId="22" fillId="33" borderId="19" xfId="0" applyNumberFormat="1" applyFont="1" applyFill="1" applyBorder="1" applyAlignment="1" applyProtection="1">
      <alignment horizontal="center"/>
      <protection locked="0"/>
    </xf>
    <xf numFmtId="0" fontId="22" fillId="0" borderId="20" xfId="0" applyNumberFormat="1" applyFont="1" applyFill="1" applyBorder="1" applyAlignment="1" applyProtection="1">
      <alignment horizontal="center" vertical="center"/>
      <protection/>
    </xf>
    <xf numFmtId="49" fontId="14" fillId="35" borderId="50" xfId="0" applyNumberFormat="1" applyFont="1" applyFill="1" applyBorder="1" applyAlignment="1" applyProtection="1">
      <alignment/>
      <protection/>
    </xf>
    <xf numFmtId="49" fontId="14" fillId="35" borderId="51" xfId="0" applyNumberFormat="1" applyFont="1" applyFill="1" applyBorder="1" applyAlignment="1" applyProtection="1">
      <alignment/>
      <protection/>
    </xf>
    <xf numFmtId="49" fontId="14" fillId="35" borderId="52" xfId="0" applyNumberFormat="1" applyFont="1" applyFill="1" applyBorder="1" applyAlignment="1" applyProtection="1">
      <alignment/>
      <protection/>
    </xf>
    <xf numFmtId="0" fontId="11" fillId="33" borderId="53" xfId="0" applyFont="1" applyFill="1" applyBorder="1" applyAlignment="1" applyProtection="1">
      <alignment horizontal="left" vertical="center"/>
      <protection locked="0"/>
    </xf>
    <xf numFmtId="0" fontId="11" fillId="33" borderId="10" xfId="0" applyFont="1" applyFill="1" applyBorder="1" applyAlignment="1" applyProtection="1">
      <alignment horizontal="left" vertical="center"/>
      <protection locked="0"/>
    </xf>
    <xf numFmtId="49" fontId="7" fillId="0" borderId="54" xfId="0" applyNumberFormat="1" applyFont="1" applyBorder="1" applyAlignment="1" applyProtection="1">
      <alignment horizontal="center" vertical="center"/>
      <protection/>
    </xf>
    <xf numFmtId="49" fontId="7" fillId="0" borderId="36" xfId="0" applyNumberFormat="1" applyFont="1" applyBorder="1" applyAlignment="1" applyProtection="1">
      <alignment horizontal="center" vertical="center"/>
      <protection/>
    </xf>
    <xf numFmtId="49" fontId="7" fillId="0" borderId="21" xfId="0" applyNumberFormat="1" applyFont="1" applyBorder="1" applyAlignment="1" applyProtection="1">
      <alignment horizontal="center"/>
      <protection/>
    </xf>
    <xf numFmtId="49" fontId="7" fillId="0" borderId="21" xfId="0" applyNumberFormat="1" applyFont="1" applyBorder="1" applyAlignment="1" applyProtection="1">
      <alignment/>
      <protection/>
    </xf>
    <xf numFmtId="0" fontId="10" fillId="0" borderId="55" xfId="0" applyFont="1" applyBorder="1" applyAlignment="1">
      <alignment vertical="center"/>
    </xf>
    <xf numFmtId="181" fontId="10" fillId="0" borderId="56" xfId="0" applyNumberFormat="1" applyFont="1" applyBorder="1" applyAlignment="1" applyProtection="1">
      <alignment horizontal="center"/>
      <protection locked="0"/>
    </xf>
    <xf numFmtId="1" fontId="10" fillId="0" borderId="26" xfId="0" applyNumberFormat="1" applyFont="1" applyFill="1" applyBorder="1" applyAlignment="1" applyProtection="1">
      <alignment horizontal="center"/>
      <protection locked="0"/>
    </xf>
    <xf numFmtId="181" fontId="10" fillId="0" borderId="26" xfId="0" applyNumberFormat="1" applyFont="1" applyFill="1" applyBorder="1" applyAlignment="1" applyProtection="1">
      <alignment horizontal="center"/>
      <protection locked="0"/>
    </xf>
    <xf numFmtId="0" fontId="10" fillId="0" borderId="29" xfId="0" applyFont="1" applyFill="1" applyBorder="1" applyAlignment="1" applyProtection="1" quotePrefix="1">
      <alignment/>
      <protection locked="0"/>
    </xf>
    <xf numFmtId="0" fontId="10" fillId="0" borderId="57" xfId="0" applyFont="1" applyFill="1" applyBorder="1" applyAlignment="1" applyProtection="1" quotePrefix="1">
      <alignment/>
      <protection locked="0"/>
    </xf>
    <xf numFmtId="1" fontId="10" fillId="0" borderId="58" xfId="0" applyNumberFormat="1" applyFont="1" applyFill="1" applyBorder="1" applyAlignment="1" applyProtection="1">
      <alignment horizontal="center"/>
      <protection locked="0"/>
    </xf>
    <xf numFmtId="181" fontId="10" fillId="0" borderId="58" xfId="0" applyNumberFormat="1" applyFont="1" applyFill="1" applyBorder="1" applyAlignment="1" applyProtection="1">
      <alignment horizontal="center"/>
      <protection locked="0"/>
    </xf>
    <xf numFmtId="49" fontId="18" fillId="36" borderId="59" xfId="0" applyNumberFormat="1" applyFont="1" applyFill="1" applyBorder="1" applyAlignment="1" applyProtection="1">
      <alignment horizontal="left"/>
      <protection/>
    </xf>
    <xf numFmtId="49" fontId="7" fillId="0" borderId="47" xfId="0" applyNumberFormat="1" applyFont="1" applyBorder="1" applyAlignment="1" applyProtection="1">
      <alignment/>
      <protection/>
    </xf>
    <xf numFmtId="49" fontId="7" fillId="0" borderId="0" xfId="0" applyNumberFormat="1" applyFont="1" applyBorder="1" applyAlignment="1" applyProtection="1">
      <alignment/>
      <protection/>
    </xf>
    <xf numFmtId="49" fontId="7" fillId="0" borderId="48" xfId="0" applyNumberFormat="1" applyFont="1" applyBorder="1" applyAlignment="1" applyProtection="1">
      <alignment/>
      <protection/>
    </xf>
    <xf numFmtId="2" fontId="7" fillId="0" borderId="60" xfId="0" applyNumberFormat="1" applyFont="1" applyFill="1" applyBorder="1" applyAlignment="1" applyProtection="1">
      <alignment/>
      <protection/>
    </xf>
    <xf numFmtId="49" fontId="7" fillId="0" borderId="61" xfId="0" applyNumberFormat="1" applyFont="1" applyFill="1" applyBorder="1" applyAlignment="1" applyProtection="1">
      <alignment/>
      <protection/>
    </xf>
    <xf numFmtId="49" fontId="7" fillId="0" borderId="60" xfId="0" applyNumberFormat="1" applyFont="1" applyFill="1" applyBorder="1" applyAlignment="1" applyProtection="1">
      <alignment/>
      <protection/>
    </xf>
    <xf numFmtId="49" fontId="7" fillId="0" borderId="59" xfId="0" applyNumberFormat="1" applyFont="1" applyFill="1" applyBorder="1" applyAlignment="1" applyProtection="1">
      <alignment/>
      <protection/>
    </xf>
    <xf numFmtId="0" fontId="22" fillId="0" borderId="62" xfId="0" applyNumberFormat="1" applyFont="1" applyBorder="1" applyAlignment="1" applyProtection="1">
      <alignment horizontal="center"/>
      <protection/>
    </xf>
    <xf numFmtId="49" fontId="7" fillId="0" borderId="61" xfId="0" applyNumberFormat="1" applyFont="1" applyBorder="1" applyAlignment="1" applyProtection="1">
      <alignment/>
      <protection/>
    </xf>
    <xf numFmtId="0" fontId="22" fillId="0" borderId="62" xfId="0" applyNumberFormat="1" applyFont="1" applyFill="1" applyBorder="1" applyAlignment="1" applyProtection="1">
      <alignment horizontal="center" vertical="center"/>
      <protection/>
    </xf>
    <xf numFmtId="49" fontId="7" fillId="0" borderId="63" xfId="0" applyNumberFormat="1" applyFont="1" applyBorder="1" applyAlignment="1" applyProtection="1">
      <alignment/>
      <protection/>
    </xf>
    <xf numFmtId="49" fontId="122" fillId="0" borderId="59" xfId="0" applyNumberFormat="1" applyFont="1" applyBorder="1" applyAlignment="1" applyProtection="1">
      <alignment horizontal="left"/>
      <protection/>
    </xf>
    <xf numFmtId="49" fontId="121" fillId="0" borderId="62" xfId="0" applyNumberFormat="1" applyFont="1" applyBorder="1" applyAlignment="1" applyProtection="1">
      <alignment horizontal="center"/>
      <protection/>
    </xf>
    <xf numFmtId="49" fontId="14" fillId="0" borderId="59" xfId="0" applyNumberFormat="1" applyFont="1" applyBorder="1" applyAlignment="1" applyProtection="1">
      <alignment/>
      <protection/>
    </xf>
    <xf numFmtId="49" fontId="7" fillId="0" borderId="64" xfId="0" applyNumberFormat="1" applyFont="1" applyBorder="1" applyAlignment="1" applyProtection="1">
      <alignment/>
      <protection/>
    </xf>
    <xf numFmtId="49" fontId="7" fillId="0" borderId="60" xfId="0" applyNumberFormat="1" applyFont="1" applyBorder="1" applyAlignment="1" applyProtection="1">
      <alignment/>
      <protection/>
    </xf>
    <xf numFmtId="0" fontId="7" fillId="0" borderId="0" xfId="0" applyNumberFormat="1" applyFont="1" applyBorder="1" applyAlignment="1" applyProtection="1">
      <alignment/>
      <protection/>
    </xf>
    <xf numFmtId="0" fontId="7" fillId="0" borderId="48" xfId="0" applyNumberFormat="1" applyFont="1" applyBorder="1" applyAlignment="1" applyProtection="1">
      <alignment/>
      <protection/>
    </xf>
    <xf numFmtId="2" fontId="14" fillId="0" borderId="59" xfId="0" applyNumberFormat="1" applyFont="1" applyBorder="1" applyAlignment="1" applyProtection="1">
      <alignment/>
      <protection/>
    </xf>
    <xf numFmtId="49" fontId="122" fillId="0" borderId="47" xfId="0" applyNumberFormat="1" applyFont="1" applyBorder="1" applyAlignment="1" applyProtection="1">
      <alignment/>
      <protection/>
    </xf>
    <xf numFmtId="49" fontId="7" fillId="0" borderId="55" xfId="0" applyNumberFormat="1" applyFont="1" applyBorder="1" applyAlignment="1" applyProtection="1">
      <alignment horizontal="center"/>
      <protection/>
    </xf>
    <xf numFmtId="49" fontId="7" fillId="0" borderId="22" xfId="0" applyNumberFormat="1" applyFont="1" applyBorder="1" applyAlignment="1" applyProtection="1">
      <alignment horizontal="center"/>
      <protection/>
    </xf>
    <xf numFmtId="49" fontId="7" fillId="0" borderId="59" xfId="0" applyNumberFormat="1" applyFont="1" applyBorder="1" applyAlignment="1" applyProtection="1">
      <alignment/>
      <protection/>
    </xf>
    <xf numFmtId="49" fontId="7" fillId="0" borderId="63" xfId="0" applyNumberFormat="1" applyFont="1" applyBorder="1" applyAlignment="1" applyProtection="1">
      <alignment/>
      <protection/>
    </xf>
    <xf numFmtId="49" fontId="7" fillId="0" borderId="65" xfId="0" applyNumberFormat="1" applyFont="1" applyBorder="1" applyAlignment="1" applyProtection="1">
      <alignment/>
      <protection/>
    </xf>
    <xf numFmtId="49" fontId="113" fillId="0" borderId="47" xfId="0" applyNumberFormat="1" applyFont="1" applyBorder="1" applyAlignment="1" applyProtection="1">
      <alignment/>
      <protection/>
    </xf>
    <xf numFmtId="49" fontId="7" fillId="0" borderId="66" xfId="0" applyNumberFormat="1" applyFont="1" applyBorder="1" applyAlignment="1" applyProtection="1">
      <alignment horizontal="left" vertical="center"/>
      <protection/>
    </xf>
    <xf numFmtId="49" fontId="7" fillId="0" borderId="67" xfId="0" applyNumberFormat="1" applyFont="1" applyBorder="1" applyAlignment="1" applyProtection="1">
      <alignment horizontal="center" vertical="center"/>
      <protection/>
    </xf>
    <xf numFmtId="49" fontId="7" fillId="0" borderId="61" xfId="0" applyNumberFormat="1" applyFont="1" applyBorder="1" applyAlignment="1" applyProtection="1">
      <alignment horizontal="left" vertical="center"/>
      <protection/>
    </xf>
    <xf numFmtId="49" fontId="7" fillId="0" borderId="68" xfId="0" applyNumberFormat="1" applyFont="1" applyFill="1" applyBorder="1" applyAlignment="1" applyProtection="1">
      <alignment horizontal="center" vertical="center"/>
      <protection/>
    </xf>
    <xf numFmtId="49" fontId="22" fillId="33" borderId="47" xfId="0" applyNumberFormat="1" applyFont="1" applyFill="1" applyBorder="1" applyAlignment="1" applyProtection="1">
      <alignment horizontal="center"/>
      <protection locked="0"/>
    </xf>
    <xf numFmtId="49" fontId="22" fillId="33" borderId="65" xfId="0" applyNumberFormat="1" applyFont="1" applyFill="1" applyBorder="1" applyAlignment="1" applyProtection="1">
      <alignment horizontal="center"/>
      <protection locked="0"/>
    </xf>
    <xf numFmtId="49" fontId="22" fillId="0" borderId="48" xfId="0" applyNumberFormat="1" applyFont="1" applyBorder="1" applyAlignment="1" applyProtection="1">
      <alignment/>
      <protection/>
    </xf>
    <xf numFmtId="49" fontId="7" fillId="0" borderId="49" xfId="0" applyNumberFormat="1" applyFont="1" applyBorder="1" applyAlignment="1" applyProtection="1">
      <alignment/>
      <protection/>
    </xf>
    <xf numFmtId="49" fontId="22" fillId="0" borderId="69" xfId="0" applyNumberFormat="1" applyFont="1" applyBorder="1" applyAlignment="1" applyProtection="1">
      <alignment/>
      <protection/>
    </xf>
    <xf numFmtId="49" fontId="22" fillId="0" borderId="70" xfId="0" applyNumberFormat="1" applyFont="1" applyBorder="1" applyAlignment="1" applyProtection="1">
      <alignment/>
      <protection/>
    </xf>
    <xf numFmtId="49" fontId="7" fillId="0" borderId="71" xfId="0" applyNumberFormat="1" applyFont="1" applyBorder="1" applyAlignment="1" applyProtection="1">
      <alignment/>
      <protection/>
    </xf>
    <xf numFmtId="49" fontId="7" fillId="0" borderId="72" xfId="0" applyNumberFormat="1" applyFont="1" applyBorder="1" applyAlignment="1" applyProtection="1">
      <alignment/>
      <protection/>
    </xf>
    <xf numFmtId="49" fontId="14" fillId="0" borderId="73" xfId="0" applyNumberFormat="1" applyFont="1" applyBorder="1" applyAlignment="1" applyProtection="1">
      <alignment/>
      <protection/>
    </xf>
    <xf numFmtId="0" fontId="12" fillId="37" borderId="53" xfId="0" applyFont="1" applyFill="1" applyBorder="1" applyAlignment="1" applyProtection="1">
      <alignment horizontal="center" vertical="center"/>
      <protection/>
    </xf>
    <xf numFmtId="0" fontId="12" fillId="38" borderId="53" xfId="0" applyFont="1" applyFill="1" applyBorder="1" applyAlignment="1" applyProtection="1">
      <alignment horizontal="center" vertical="center"/>
      <protection/>
    </xf>
    <xf numFmtId="0" fontId="12" fillId="39" borderId="53" xfId="0" applyFont="1" applyFill="1" applyBorder="1" applyAlignment="1" applyProtection="1">
      <alignment horizontal="center" vertical="center"/>
      <protection/>
    </xf>
    <xf numFmtId="0" fontId="10" fillId="0" borderId="74" xfId="0" applyFont="1" applyFill="1" applyBorder="1" applyAlignment="1" applyProtection="1">
      <alignment/>
      <protection locked="0"/>
    </xf>
    <xf numFmtId="1" fontId="10" fillId="0" borderId="23" xfId="0" applyNumberFormat="1" applyFont="1" applyFill="1" applyBorder="1" applyAlignment="1" applyProtection="1">
      <alignment horizontal="center"/>
      <protection locked="0"/>
    </xf>
    <xf numFmtId="0" fontId="10" fillId="0" borderId="29" xfId="0" applyFont="1" applyFill="1" applyBorder="1" applyAlignment="1" applyProtection="1">
      <alignment/>
      <protection locked="0"/>
    </xf>
    <xf numFmtId="0" fontId="21" fillId="40" borderId="73" xfId="0" applyFont="1" applyFill="1" applyBorder="1" applyAlignment="1" applyProtection="1">
      <alignment vertical="center" wrapText="1"/>
      <protection/>
    </xf>
    <xf numFmtId="0" fontId="21" fillId="40" borderId="71" xfId="0" applyFont="1" applyFill="1" applyBorder="1" applyAlignment="1" applyProtection="1">
      <alignment vertical="center" wrapText="1"/>
      <protection/>
    </xf>
    <xf numFmtId="0" fontId="21" fillId="40" borderId="52" xfId="0" applyFont="1" applyFill="1" applyBorder="1" applyAlignment="1" applyProtection="1">
      <alignment vertical="center" wrapText="1"/>
      <protection/>
    </xf>
    <xf numFmtId="0" fontId="21" fillId="0" borderId="0" xfId="0" applyFont="1" applyFill="1" applyBorder="1" applyAlignment="1" applyProtection="1">
      <alignment vertical="center" wrapText="1"/>
      <protection/>
    </xf>
    <xf numFmtId="0" fontId="125" fillId="0" borderId="47" xfId="0" applyFont="1" applyBorder="1" applyAlignment="1" applyProtection="1">
      <alignment vertical="center"/>
      <protection/>
    </xf>
    <xf numFmtId="0" fontId="44" fillId="0" borderId="0" xfId="0" applyFont="1" applyFill="1" applyBorder="1" applyAlignment="1" applyProtection="1">
      <alignment horizontal="left" vertical="center" wrapText="1"/>
      <protection/>
    </xf>
    <xf numFmtId="0" fontId="21" fillId="0" borderId="75" xfId="0" applyFont="1" applyBorder="1" applyAlignment="1" applyProtection="1">
      <alignment horizontal="left" vertical="center" wrapText="1"/>
      <protection/>
    </xf>
    <xf numFmtId="0" fontId="21" fillId="0" borderId="43" xfId="0" applyFont="1" applyFill="1" applyBorder="1" applyAlignment="1" applyProtection="1">
      <alignment horizontal="left" vertical="center" wrapText="1"/>
      <protection/>
    </xf>
    <xf numFmtId="0" fontId="21" fillId="33" borderId="43" xfId="0" applyFont="1" applyFill="1" applyBorder="1" applyAlignment="1" applyProtection="1">
      <alignment horizontal="left" vertical="center" wrapText="1"/>
      <protection locked="0"/>
    </xf>
    <xf numFmtId="0" fontId="126" fillId="33" borderId="76" xfId="0" applyFont="1" applyFill="1" applyBorder="1" applyAlignment="1" applyProtection="1">
      <alignment horizontal="left" vertical="center" wrapText="1"/>
      <protection locked="0"/>
    </xf>
    <xf numFmtId="0" fontId="126" fillId="0" borderId="0" xfId="0" applyFont="1" applyFill="1" applyBorder="1" applyAlignment="1" applyProtection="1">
      <alignment horizontal="left" vertical="center" wrapText="1"/>
      <protection/>
    </xf>
    <xf numFmtId="0" fontId="21" fillId="41" borderId="6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xf>
    <xf numFmtId="183" fontId="21" fillId="0" borderId="10" xfId="0" applyNumberFormat="1" applyFont="1" applyFill="1" applyBorder="1" applyAlignment="1" applyProtection="1">
      <alignment horizontal="left" vertical="center" wrapText="1"/>
      <protection/>
    </xf>
    <xf numFmtId="184" fontId="21" fillId="0" borderId="10" xfId="0" applyNumberFormat="1" applyFont="1" applyFill="1" applyBorder="1" applyAlignment="1" applyProtection="1">
      <alignment horizontal="left" vertical="center" wrapText="1"/>
      <protection/>
    </xf>
    <xf numFmtId="183" fontId="127" fillId="0" borderId="77" xfId="44" applyNumberFormat="1" applyFont="1" applyFill="1" applyBorder="1" applyAlignment="1" applyProtection="1">
      <alignment horizontal="left" vertical="center" wrapText="1"/>
      <protection/>
    </xf>
    <xf numFmtId="183" fontId="127" fillId="0" borderId="0" xfId="44" applyNumberFormat="1" applyFont="1" applyFill="1" applyBorder="1" applyAlignment="1" applyProtection="1">
      <alignment horizontal="left" vertical="center" wrapText="1"/>
      <protection/>
    </xf>
    <xf numFmtId="0" fontId="21" fillId="33" borderId="10" xfId="0" applyFont="1" applyFill="1" applyBorder="1" applyAlignment="1" applyProtection="1">
      <alignment horizontal="left" vertical="center" wrapText="1"/>
      <protection locked="0"/>
    </xf>
    <xf numFmtId="0" fontId="126" fillId="33" borderId="77" xfId="0" applyFont="1" applyFill="1" applyBorder="1" applyAlignment="1" applyProtection="1">
      <alignment horizontal="left" vertical="center" wrapText="1"/>
      <protection locked="0"/>
    </xf>
    <xf numFmtId="0" fontId="21" fillId="0" borderId="60" xfId="0" applyFont="1" applyBorder="1" applyAlignment="1" applyProtection="1">
      <alignment horizontal="left" vertical="center" wrapText="1"/>
      <protection/>
    </xf>
    <xf numFmtId="0" fontId="21" fillId="0" borderId="61" xfId="0" applyFont="1" applyBorder="1" applyAlignment="1" applyProtection="1">
      <alignment horizontal="left" vertical="center" wrapText="1"/>
      <protection/>
    </xf>
    <xf numFmtId="0" fontId="128" fillId="33" borderId="36" xfId="0" applyFont="1" applyFill="1" applyBorder="1" applyAlignment="1" applyProtection="1">
      <alignment horizontal="left" vertical="center" wrapText="1"/>
      <protection locked="0"/>
    </xf>
    <xf numFmtId="0" fontId="129" fillId="33" borderId="68" xfId="44" applyFont="1" applyFill="1" applyBorder="1" applyAlignment="1" applyProtection="1">
      <alignment horizontal="left" vertical="center" wrapText="1"/>
      <protection locked="0"/>
    </xf>
    <xf numFmtId="0" fontId="129" fillId="0" borderId="0" xfId="44" applyFont="1" applyFill="1" applyBorder="1" applyAlignment="1" applyProtection="1">
      <alignment horizontal="left" vertical="center" wrapText="1"/>
      <protection/>
    </xf>
    <xf numFmtId="0" fontId="21" fillId="0" borderId="61" xfId="0" applyFont="1" applyFill="1" applyBorder="1" applyAlignment="1" applyProtection="1">
      <alignment horizontal="left" vertical="center" wrapText="1"/>
      <protection/>
    </xf>
    <xf numFmtId="0" fontId="21" fillId="0" borderId="36" xfId="0" applyFont="1" applyFill="1" applyBorder="1" applyAlignment="1" applyProtection="1">
      <alignment horizontal="left" vertical="center" wrapText="1"/>
      <protection/>
    </xf>
    <xf numFmtId="0" fontId="21" fillId="0" borderId="68"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1" fillId="0" borderId="77" xfId="0" applyFont="1" applyFill="1" applyBorder="1" applyAlignment="1" applyProtection="1">
      <alignment horizontal="left" vertical="center" wrapText="1"/>
      <protection/>
    </xf>
    <xf numFmtId="0" fontId="21" fillId="0" borderId="60" xfId="53" applyFont="1" applyBorder="1" applyAlignment="1" applyProtection="1">
      <alignment horizontal="left" vertical="center" wrapText="1"/>
      <protection/>
    </xf>
    <xf numFmtId="0" fontId="127" fillId="33" borderId="77" xfId="44" applyFont="1" applyFill="1" applyBorder="1" applyAlignment="1" applyProtection="1">
      <alignment horizontal="left" vertical="center" wrapText="1"/>
      <protection locked="0"/>
    </xf>
    <xf numFmtId="0" fontId="127" fillId="0" borderId="0" xfId="44" applyFont="1" applyFill="1" applyBorder="1" applyAlignment="1" applyProtection="1">
      <alignment horizontal="left" vertical="center" wrapText="1"/>
      <protection/>
    </xf>
    <xf numFmtId="0" fontId="21" fillId="0" borderId="75" xfId="0" applyFont="1" applyFill="1" applyBorder="1" applyAlignment="1" applyProtection="1">
      <alignment horizontal="left" vertical="center" wrapText="1"/>
      <protection/>
    </xf>
    <xf numFmtId="0" fontId="21" fillId="33" borderId="43" xfId="0" applyFont="1" applyFill="1" applyBorder="1" applyAlignment="1" applyProtection="1">
      <alignment horizontal="left" vertical="center"/>
      <protection locked="0"/>
    </xf>
    <xf numFmtId="0" fontId="21" fillId="0" borderId="60" xfId="0" applyFont="1" applyFill="1" applyBorder="1" applyAlignment="1" applyProtection="1">
      <alignment horizontal="left" vertical="center" wrapText="1"/>
      <protection/>
    </xf>
    <xf numFmtId="0" fontId="21" fillId="33" borderId="10" xfId="0" applyFont="1" applyFill="1" applyBorder="1" applyAlignment="1" applyProtection="1">
      <alignment horizontal="left" vertical="center"/>
      <protection locked="0"/>
    </xf>
    <xf numFmtId="0" fontId="21" fillId="0" borderId="36" xfId="0" applyFont="1" applyFill="1" applyBorder="1" applyAlignment="1" applyProtection="1">
      <alignment horizontal="left" vertical="center"/>
      <protection/>
    </xf>
    <xf numFmtId="0" fontId="21" fillId="0" borderId="65" xfId="0" applyFont="1" applyFill="1" applyBorder="1" applyAlignment="1" applyProtection="1">
      <alignment horizontal="left" vertical="center" wrapText="1"/>
      <protection/>
    </xf>
    <xf numFmtId="0" fontId="21" fillId="33" borderId="36" xfId="0" applyFont="1" applyFill="1" applyBorder="1" applyAlignment="1" applyProtection="1">
      <alignment horizontal="left" vertical="center" wrapText="1"/>
      <protection locked="0"/>
    </xf>
    <xf numFmtId="0" fontId="126" fillId="33" borderId="68" xfId="0" applyFont="1" applyFill="1" applyBorder="1" applyAlignment="1" applyProtection="1">
      <alignment horizontal="left" vertical="center" wrapText="1"/>
      <protection locked="0"/>
    </xf>
    <xf numFmtId="0" fontId="21" fillId="0" borderId="78" xfId="0" applyFont="1" applyBorder="1" applyAlignment="1" applyProtection="1">
      <alignment horizontal="left" vertical="center" wrapText="1"/>
      <protection/>
    </xf>
    <xf numFmtId="0" fontId="21" fillId="0" borderId="79" xfId="0" applyFont="1" applyFill="1" applyBorder="1" applyAlignment="1" applyProtection="1">
      <alignment horizontal="left" vertical="center" wrapText="1"/>
      <protection/>
    </xf>
    <xf numFmtId="0" fontId="21" fillId="0" borderId="80" xfId="0" applyFont="1" applyFill="1" applyBorder="1" applyAlignment="1" applyProtection="1">
      <alignment horizontal="left" vertical="center" wrapText="1"/>
      <protection/>
    </xf>
    <xf numFmtId="0" fontId="21" fillId="0" borderId="0" xfId="0" applyFont="1" applyBorder="1" applyAlignment="1" applyProtection="1">
      <alignment vertical="center"/>
      <protection/>
    </xf>
    <xf numFmtId="0" fontId="45" fillId="0" borderId="0" xfId="0" applyFont="1" applyBorder="1" applyAlignment="1" applyProtection="1">
      <alignment horizontal="justify" vertical="center"/>
      <protection/>
    </xf>
    <xf numFmtId="0" fontId="21" fillId="0" borderId="48" xfId="0" applyFont="1" applyBorder="1" applyAlignment="1" applyProtection="1">
      <alignment vertical="center"/>
      <protection/>
    </xf>
    <xf numFmtId="0" fontId="21" fillId="0" borderId="0" xfId="0" applyFont="1" applyFill="1" applyBorder="1" applyAlignment="1" applyProtection="1">
      <alignment vertical="center"/>
      <protection/>
    </xf>
    <xf numFmtId="0" fontId="21" fillId="0" borderId="0" xfId="0" applyFont="1" applyBorder="1" applyAlignment="1" applyProtection="1">
      <alignment horizontal="left" vertical="center"/>
      <protection/>
    </xf>
    <xf numFmtId="0" fontId="21" fillId="0" borderId="48" xfId="0" applyFont="1" applyBorder="1" applyAlignment="1" applyProtection="1">
      <alignment horizontal="left" vertical="center"/>
      <protection/>
    </xf>
    <xf numFmtId="0" fontId="46" fillId="0" borderId="0" xfId="0" applyFont="1" applyBorder="1" applyAlignment="1" applyProtection="1">
      <alignment vertical="center"/>
      <protection/>
    </xf>
    <xf numFmtId="0" fontId="21" fillId="0" borderId="47" xfId="0" applyFont="1" applyBorder="1" applyAlignment="1" applyProtection="1">
      <alignment vertical="center"/>
      <protection/>
    </xf>
    <xf numFmtId="0" fontId="21" fillId="0" borderId="10" xfId="0" applyFont="1" applyBorder="1" applyAlignment="1" applyProtection="1">
      <alignment vertical="center"/>
      <protection/>
    </xf>
    <xf numFmtId="0" fontId="125" fillId="0" borderId="49" xfId="0" applyFont="1" applyBorder="1" applyAlignment="1" applyProtection="1">
      <alignment vertical="center"/>
      <protection/>
    </xf>
    <xf numFmtId="0" fontId="7" fillId="42" borderId="62" xfId="0" applyNumberFormat="1" applyFont="1" applyFill="1" applyBorder="1" applyAlignment="1" applyProtection="1">
      <alignment horizontal="center"/>
      <protection locked="0"/>
    </xf>
    <xf numFmtId="49" fontId="7" fillId="42" borderId="43" xfId="0" applyNumberFormat="1" applyFont="1" applyFill="1" applyBorder="1" applyAlignment="1" applyProtection="1">
      <alignment horizontal="center"/>
      <protection locked="0"/>
    </xf>
    <xf numFmtId="49" fontId="7" fillId="42" borderId="10" xfId="0" applyNumberFormat="1" applyFont="1" applyFill="1" applyBorder="1" applyAlignment="1" applyProtection="1">
      <alignment horizontal="center"/>
      <protection locked="0"/>
    </xf>
    <xf numFmtId="49" fontId="7" fillId="42" borderId="75" xfId="0" applyNumberFormat="1" applyFont="1" applyFill="1" applyBorder="1" applyAlignment="1" applyProtection="1">
      <alignment horizontal="left"/>
      <protection locked="0"/>
    </xf>
    <xf numFmtId="49" fontId="7" fillId="42" borderId="60" xfId="0" applyNumberFormat="1" applyFont="1" applyFill="1" applyBorder="1" applyAlignment="1" applyProtection="1">
      <alignment horizontal="left"/>
      <protection locked="0"/>
    </xf>
    <xf numFmtId="49" fontId="7" fillId="42" borderId="75" xfId="0" applyNumberFormat="1" applyFont="1" applyFill="1" applyBorder="1" applyAlignment="1" applyProtection="1">
      <alignment horizontal="left" vertical="center"/>
      <protection locked="0"/>
    </xf>
    <xf numFmtId="49" fontId="7" fillId="42" borderId="43" xfId="0" applyNumberFormat="1" applyFont="1" applyFill="1" applyBorder="1" applyAlignment="1" applyProtection="1">
      <alignment horizontal="center" vertical="center"/>
      <protection locked="0"/>
    </xf>
    <xf numFmtId="49" fontId="7" fillId="42" borderId="76" xfId="0" applyNumberFormat="1" applyFont="1" applyFill="1" applyBorder="1" applyAlignment="1" applyProtection="1">
      <alignment horizontal="center" vertical="center"/>
      <protection locked="0"/>
    </xf>
    <xf numFmtId="49" fontId="7" fillId="42" borderId="60" xfId="0" applyNumberFormat="1" applyFont="1" applyFill="1" applyBorder="1" applyAlignment="1" applyProtection="1">
      <alignment horizontal="left" vertical="center"/>
      <protection locked="0"/>
    </xf>
    <xf numFmtId="49" fontId="7" fillId="42" borderId="10" xfId="0" applyNumberFormat="1" applyFont="1" applyFill="1" applyBorder="1" applyAlignment="1" applyProtection="1">
      <alignment horizontal="center" vertical="center"/>
      <protection locked="0"/>
    </xf>
    <xf numFmtId="49" fontId="7" fillId="42" borderId="77" xfId="0" applyNumberFormat="1" applyFont="1" applyFill="1" applyBorder="1" applyAlignment="1" applyProtection="1">
      <alignment horizontal="center" vertical="center"/>
      <protection locked="0"/>
    </xf>
    <xf numFmtId="49" fontId="7" fillId="42" borderId="17" xfId="0" applyNumberFormat="1" applyFont="1" applyFill="1" applyBorder="1" applyAlignment="1" applyProtection="1">
      <alignment horizontal="center" vertical="center" wrapText="1"/>
      <protection locked="0"/>
    </xf>
    <xf numFmtId="49" fontId="7" fillId="42" borderId="32" xfId="0" applyNumberFormat="1" applyFont="1" applyFill="1" applyBorder="1" applyAlignment="1" applyProtection="1">
      <alignment horizontal="center" vertical="center" wrapText="1"/>
      <protection locked="0"/>
    </xf>
    <xf numFmtId="49" fontId="7" fillId="42" borderId="61" xfId="0" applyNumberFormat="1" applyFont="1" applyFill="1" applyBorder="1" applyAlignment="1" applyProtection="1">
      <alignment horizontal="left" vertical="center"/>
      <protection locked="0"/>
    </xf>
    <xf numFmtId="49" fontId="7" fillId="42" borderId="36" xfId="0" applyNumberFormat="1" applyFont="1" applyFill="1" applyBorder="1" applyAlignment="1" applyProtection="1">
      <alignment horizontal="center" vertical="center"/>
      <protection locked="0"/>
    </xf>
    <xf numFmtId="49" fontId="7" fillId="42" borderId="11" xfId="0" applyNumberFormat="1" applyFont="1" applyFill="1" applyBorder="1" applyAlignment="1" applyProtection="1">
      <alignment horizontal="center" vertical="center" wrapText="1"/>
      <protection locked="0"/>
    </xf>
    <xf numFmtId="49" fontId="7" fillId="42" borderId="12" xfId="0" applyNumberFormat="1" applyFont="1" applyFill="1" applyBorder="1" applyAlignment="1" applyProtection="1">
      <alignment horizontal="center" vertical="center" wrapText="1"/>
      <protection locked="0"/>
    </xf>
    <xf numFmtId="49" fontId="7" fillId="42" borderId="68" xfId="0" applyNumberFormat="1" applyFont="1" applyFill="1" applyBorder="1" applyAlignment="1" applyProtection="1">
      <alignment horizontal="center" vertical="center"/>
      <protection locked="0"/>
    </xf>
    <xf numFmtId="0" fontId="11" fillId="0" borderId="53" xfId="0" applyFont="1" applyFill="1" applyBorder="1" applyAlignment="1" applyProtection="1">
      <alignment horizontal="left" vertical="center"/>
      <protection/>
    </xf>
    <xf numFmtId="0" fontId="11" fillId="0" borderId="44" xfId="0" applyFont="1" applyFill="1" applyBorder="1" applyAlignment="1" applyProtection="1">
      <alignment horizontal="right" vertical="center"/>
      <protection/>
    </xf>
    <xf numFmtId="0" fontId="11" fillId="0" borderId="10" xfId="0" applyFont="1" applyFill="1" applyBorder="1" applyAlignment="1" applyProtection="1">
      <alignment horizontal="left" vertical="center"/>
      <protection/>
    </xf>
    <xf numFmtId="0" fontId="11" fillId="0" borderId="0" xfId="0" applyFont="1" applyFill="1" applyBorder="1" applyAlignment="1" applyProtection="1">
      <alignment horizontal="right" vertical="center"/>
      <protection/>
    </xf>
    <xf numFmtId="0" fontId="21" fillId="35" borderId="10" xfId="0" applyFont="1" applyFill="1" applyBorder="1" applyAlignment="1" applyProtection="1">
      <alignment horizontal="left" vertical="center" wrapText="1"/>
      <protection/>
    </xf>
    <xf numFmtId="0" fontId="126" fillId="35" borderId="77" xfId="0" applyFont="1" applyFill="1" applyBorder="1" applyAlignment="1" applyProtection="1">
      <alignment horizontal="left" vertical="center" wrapText="1"/>
      <protection/>
    </xf>
    <xf numFmtId="0" fontId="128" fillId="35" borderId="36" xfId="0" applyFont="1" applyFill="1" applyBorder="1" applyAlignment="1" applyProtection="1">
      <alignment horizontal="left" vertical="center" wrapText="1"/>
      <protection/>
    </xf>
    <xf numFmtId="0" fontId="129" fillId="35" borderId="68" xfId="44" applyFont="1" applyFill="1" applyBorder="1" applyAlignment="1" applyProtection="1">
      <alignment horizontal="left" vertical="center" wrapText="1"/>
      <protection/>
    </xf>
    <xf numFmtId="0" fontId="21" fillId="42" borderId="10" xfId="0" applyFont="1" applyFill="1" applyBorder="1" applyAlignment="1" applyProtection="1">
      <alignment horizontal="left" vertical="center" wrapText="1"/>
      <protection locked="0"/>
    </xf>
    <xf numFmtId="0" fontId="126" fillId="42" borderId="77" xfId="0" applyFont="1" applyFill="1" applyBorder="1" applyAlignment="1" applyProtection="1">
      <alignment horizontal="left" vertical="center" wrapText="1"/>
      <protection locked="0"/>
    </xf>
    <xf numFmtId="0" fontId="21" fillId="35" borderId="36" xfId="0" applyFont="1" applyFill="1" applyBorder="1" applyAlignment="1" applyProtection="1">
      <alignment horizontal="left" vertical="center" wrapText="1"/>
      <protection/>
    </xf>
    <xf numFmtId="0" fontId="126" fillId="35" borderId="68" xfId="0" applyFont="1" applyFill="1" applyBorder="1" applyAlignment="1" applyProtection="1">
      <alignment horizontal="left" vertical="center" wrapText="1"/>
      <protection/>
    </xf>
    <xf numFmtId="0" fontId="21" fillId="35" borderId="43" xfId="0" applyFont="1" applyFill="1" applyBorder="1" applyAlignment="1" applyProtection="1">
      <alignment horizontal="left" vertical="center" wrapText="1"/>
      <protection/>
    </xf>
    <xf numFmtId="0" fontId="126" fillId="35" borderId="76" xfId="0" applyFont="1" applyFill="1" applyBorder="1" applyAlignment="1" applyProtection="1">
      <alignment horizontal="left" vertical="center" wrapText="1"/>
      <protection/>
    </xf>
    <xf numFmtId="49" fontId="7" fillId="0" borderId="43" xfId="0" applyNumberFormat="1" applyFont="1" applyBorder="1" applyAlignment="1" applyProtection="1">
      <alignment/>
      <protection locked="0"/>
    </xf>
    <xf numFmtId="49" fontId="7" fillId="0" borderId="10" xfId="0" applyNumberFormat="1" applyFont="1" applyBorder="1" applyAlignment="1" applyProtection="1">
      <alignment/>
      <protection locked="0"/>
    </xf>
    <xf numFmtId="49" fontId="22" fillId="0" borderId="0" xfId="0" applyNumberFormat="1" applyFont="1" applyFill="1" applyBorder="1" applyAlignment="1" applyProtection="1">
      <alignment horizontal="center" vertical="center"/>
      <protection/>
    </xf>
    <xf numFmtId="49" fontId="130" fillId="0" borderId="0" xfId="0" applyNumberFormat="1" applyFont="1" applyFill="1" applyBorder="1" applyAlignment="1" applyProtection="1">
      <alignment horizontal="center" vertical="center"/>
      <protection/>
    </xf>
    <xf numFmtId="49" fontId="22" fillId="0" borderId="48" xfId="0" applyNumberFormat="1" applyFont="1" applyFill="1" applyBorder="1" applyAlignment="1" applyProtection="1">
      <alignment horizontal="center" vertical="center"/>
      <protection/>
    </xf>
    <xf numFmtId="0" fontId="43" fillId="0" borderId="73" xfId="0" applyFont="1" applyBorder="1" applyAlignment="1" applyProtection="1">
      <alignment/>
      <protection/>
    </xf>
    <xf numFmtId="0" fontId="0" fillId="0" borderId="0" xfId="0" applyAlignment="1" applyProtection="1">
      <alignment/>
      <protection/>
    </xf>
    <xf numFmtId="0" fontId="0" fillId="0" borderId="81" xfId="0" applyBorder="1" applyAlignment="1" applyProtection="1">
      <alignment/>
      <protection/>
    </xf>
    <xf numFmtId="0" fontId="107" fillId="0" borderId="0" xfId="0" applyFont="1" applyAlignment="1" applyProtection="1">
      <alignment/>
      <protection/>
    </xf>
    <xf numFmtId="0" fontId="0" fillId="0" borderId="72" xfId="0" applyBorder="1" applyAlignment="1" applyProtection="1">
      <alignment/>
      <protection/>
    </xf>
    <xf numFmtId="49" fontId="22" fillId="0" borderId="82" xfId="0" applyNumberFormat="1" applyFont="1" applyFill="1" applyBorder="1" applyAlignment="1" applyProtection="1">
      <alignment horizontal="center"/>
      <protection/>
    </xf>
    <xf numFmtId="0" fontId="7" fillId="0" borderId="20" xfId="0" applyFont="1" applyBorder="1" applyAlignment="1" applyProtection="1">
      <alignment horizontal="left" vertical="center"/>
      <protection/>
    </xf>
    <xf numFmtId="0" fontId="7" fillId="0" borderId="17" xfId="0" applyFont="1" applyBorder="1" applyAlignment="1" applyProtection="1">
      <alignment vertical="center"/>
      <protection/>
    </xf>
    <xf numFmtId="0" fontId="7" fillId="0" borderId="10" xfId="0" applyFont="1" applyBorder="1" applyAlignment="1" applyProtection="1">
      <alignment/>
      <protection/>
    </xf>
    <xf numFmtId="0" fontId="7" fillId="0" borderId="0" xfId="0" applyFont="1" applyBorder="1" applyAlignment="1" applyProtection="1">
      <alignment/>
      <protection/>
    </xf>
    <xf numFmtId="0" fontId="12" fillId="0" borderId="0" xfId="0" applyFont="1" applyAlignment="1" applyProtection="1">
      <alignment horizontal="center"/>
      <protection/>
    </xf>
    <xf numFmtId="49" fontId="7" fillId="0" borderId="81" xfId="0" applyNumberFormat="1" applyFont="1" applyBorder="1" applyAlignment="1" applyProtection="1">
      <alignment/>
      <protection/>
    </xf>
    <xf numFmtId="49" fontId="7" fillId="0" borderId="73" xfId="0" applyNumberFormat="1" applyFont="1" applyBorder="1" applyAlignment="1" applyProtection="1">
      <alignment/>
      <protection/>
    </xf>
    <xf numFmtId="49" fontId="7" fillId="0" borderId="83" xfId="0" applyNumberFormat="1" applyFont="1" applyBorder="1" applyAlignment="1" applyProtection="1">
      <alignment/>
      <protection/>
    </xf>
    <xf numFmtId="0" fontId="7" fillId="42" borderId="77" xfId="0" applyNumberFormat="1" applyFont="1" applyFill="1" applyBorder="1" applyAlignment="1" applyProtection="1">
      <alignment horizontal="center"/>
      <protection locked="0"/>
    </xf>
    <xf numFmtId="49" fontId="7" fillId="0" borderId="59" xfId="0" applyNumberFormat="1" applyFont="1" applyFill="1" applyBorder="1" applyAlignment="1" applyProtection="1">
      <alignment/>
      <protection/>
    </xf>
    <xf numFmtId="49" fontId="7" fillId="0" borderId="20" xfId="0" applyNumberFormat="1" applyFont="1" applyFill="1" applyBorder="1" applyAlignment="1" applyProtection="1">
      <alignment/>
      <protection/>
    </xf>
    <xf numFmtId="49" fontId="7" fillId="0" borderId="32" xfId="0" applyNumberFormat="1" applyFont="1" applyFill="1" applyBorder="1" applyAlignment="1" applyProtection="1">
      <alignment/>
      <protection/>
    </xf>
    <xf numFmtId="182" fontId="7" fillId="33" borderId="76" xfId="0" applyNumberFormat="1" applyFont="1" applyFill="1" applyBorder="1" applyAlignment="1" applyProtection="1">
      <alignment horizontal="center" vertical="center"/>
      <protection locked="0"/>
    </xf>
    <xf numFmtId="182" fontId="7" fillId="33" borderId="77" xfId="0" applyNumberFormat="1" applyFont="1" applyFill="1" applyBorder="1" applyAlignment="1" applyProtection="1">
      <alignment horizontal="center" vertical="center"/>
      <protection locked="0"/>
    </xf>
    <xf numFmtId="0" fontId="21" fillId="0" borderId="65" xfId="0" applyFont="1" applyBorder="1" applyAlignment="1" applyProtection="1">
      <alignment horizontal="left" vertical="center" wrapText="1"/>
      <protection/>
    </xf>
    <xf numFmtId="0" fontId="21" fillId="42" borderId="61" xfId="0" applyFont="1" applyFill="1" applyBorder="1" applyAlignment="1" applyProtection="1">
      <alignment horizontal="left" vertical="center" wrapText="1"/>
      <protection locked="0"/>
    </xf>
    <xf numFmtId="0" fontId="21" fillId="0" borderId="43" xfId="0" applyFont="1" applyBorder="1" applyAlignment="1" applyProtection="1">
      <alignment vertical="center"/>
      <protection/>
    </xf>
    <xf numFmtId="14" fontId="7" fillId="0" borderId="10" xfId="0" applyNumberFormat="1" applyFont="1" applyBorder="1" applyAlignment="1">
      <alignment/>
    </xf>
    <xf numFmtId="0" fontId="1" fillId="0" borderId="50" xfId="0" applyFont="1" applyBorder="1" applyAlignment="1" applyProtection="1">
      <alignment horizontal="center" vertical="center" wrapText="1"/>
      <protection/>
    </xf>
    <xf numFmtId="0" fontId="1" fillId="0" borderId="51" xfId="0" applyFont="1" applyBorder="1" applyAlignment="1" applyProtection="1">
      <alignment horizontal="center" vertical="center" wrapText="1"/>
      <protection/>
    </xf>
    <xf numFmtId="0" fontId="1" fillId="0" borderId="52" xfId="0" applyFont="1" applyBorder="1" applyAlignment="1" applyProtection="1">
      <alignment horizontal="center" vertical="center" wrapText="1"/>
      <protection/>
    </xf>
    <xf numFmtId="0" fontId="44" fillId="35" borderId="50" xfId="0" applyFont="1" applyFill="1" applyBorder="1" applyAlignment="1" applyProtection="1">
      <alignment horizontal="left" vertical="center" wrapText="1"/>
      <protection/>
    </xf>
    <xf numFmtId="0" fontId="44" fillId="35" borderId="51" xfId="0" applyFont="1" applyFill="1" applyBorder="1" applyAlignment="1" applyProtection="1">
      <alignment horizontal="left" vertical="center" wrapText="1"/>
      <protection/>
    </xf>
    <xf numFmtId="0" fontId="44" fillId="35" borderId="52" xfId="0" applyFont="1" applyFill="1" applyBorder="1" applyAlignment="1" applyProtection="1">
      <alignment horizontal="left" vertical="center" wrapText="1"/>
      <protection/>
    </xf>
    <xf numFmtId="0" fontId="46" fillId="0" borderId="0" xfId="0" applyFont="1" applyBorder="1" applyAlignment="1" applyProtection="1">
      <alignment vertical="center"/>
      <protection/>
    </xf>
    <xf numFmtId="0" fontId="0" fillId="0" borderId="0" xfId="0" applyAlignment="1">
      <alignment vertical="center"/>
    </xf>
    <xf numFmtId="0" fontId="0" fillId="0" borderId="48" xfId="0" applyBorder="1" applyAlignment="1">
      <alignment vertical="center"/>
    </xf>
    <xf numFmtId="0" fontId="21" fillId="0" borderId="0" xfId="0" applyFont="1" applyBorder="1" applyAlignment="1" applyProtection="1">
      <alignment horizontal="left" vertical="top" wrapText="1"/>
      <protection/>
    </xf>
    <xf numFmtId="0" fontId="21" fillId="0" borderId="48" xfId="0" applyFont="1" applyBorder="1" applyAlignment="1" applyProtection="1">
      <alignment horizontal="left" vertical="top" wrapText="1"/>
      <protection/>
    </xf>
    <xf numFmtId="0" fontId="18" fillId="0" borderId="13" xfId="0" applyFont="1" applyBorder="1" applyAlignment="1">
      <alignment horizontal="center" vertical="center" textRotation="90" wrapText="1"/>
    </xf>
    <xf numFmtId="0" fontId="0" fillId="0" borderId="0" xfId="0" applyAlignment="1">
      <alignment wrapText="1"/>
    </xf>
    <xf numFmtId="0" fontId="0" fillId="0" borderId="14" xfId="0" applyBorder="1" applyAlignment="1">
      <alignment wrapText="1"/>
    </xf>
    <xf numFmtId="0" fontId="37" fillId="0" borderId="36" xfId="0" applyFont="1" applyFill="1" applyBorder="1" applyAlignment="1">
      <alignment horizontal="center" vertical="center" wrapText="1"/>
    </xf>
    <xf numFmtId="0" fontId="39" fillId="0" borderId="43" xfId="0" applyFont="1" applyFill="1" applyBorder="1" applyAlignment="1">
      <alignment horizontal="center" vertical="center" wrapText="1"/>
    </xf>
    <xf numFmtId="0" fontId="109" fillId="0" borderId="12" xfId="0" applyFont="1" applyFill="1" applyBorder="1" applyAlignment="1">
      <alignment horizontal="center" vertical="center" wrapText="1"/>
    </xf>
    <xf numFmtId="0" fontId="39" fillId="0" borderId="19" xfId="0" applyFont="1" applyBorder="1" applyAlignment="1">
      <alignment horizontal="center" vertical="center" wrapText="1"/>
    </xf>
    <xf numFmtId="0" fontId="37" fillId="0" borderId="36" xfId="0" applyFont="1" applyFill="1" applyBorder="1" applyAlignment="1">
      <alignment horizontal="center" vertical="center"/>
    </xf>
    <xf numFmtId="0" fontId="37" fillId="0" borderId="84" xfId="0" applyFont="1" applyFill="1" applyBorder="1" applyAlignment="1">
      <alignment horizontal="center" vertical="center"/>
    </xf>
    <xf numFmtId="0" fontId="37" fillId="0" borderId="43" xfId="0" applyFont="1" applyFill="1" applyBorder="1" applyAlignment="1">
      <alignment horizontal="center" vertical="center"/>
    </xf>
    <xf numFmtId="0" fontId="109" fillId="0" borderId="85" xfId="0" applyFont="1" applyFill="1" applyBorder="1" applyAlignment="1">
      <alignment horizontal="center" vertical="center" wrapText="1"/>
    </xf>
    <xf numFmtId="0" fontId="109" fillId="0" borderId="86" xfId="0" applyFont="1" applyFill="1" applyBorder="1" applyAlignment="1">
      <alignment horizontal="center" vertical="center" wrapText="1"/>
    </xf>
    <xf numFmtId="0" fontId="109" fillId="0" borderId="87" xfId="0" applyFont="1" applyFill="1" applyBorder="1" applyAlignment="1">
      <alignment horizontal="center" vertical="center" wrapText="1"/>
    </xf>
    <xf numFmtId="0" fontId="37" fillId="0" borderId="84"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109" fillId="0" borderId="19" xfId="0" applyFont="1" applyFill="1" applyBorder="1" applyAlignment="1">
      <alignment horizontal="center" vertical="center" wrapText="1"/>
    </xf>
    <xf numFmtId="0" fontId="39" fillId="0" borderId="84" xfId="0" applyFont="1" applyFill="1" applyBorder="1" applyAlignment="1">
      <alignment horizontal="center" vertical="center" wrapText="1"/>
    </xf>
    <xf numFmtId="0" fontId="39" fillId="0" borderId="14" xfId="0" applyFont="1" applyBorder="1" applyAlignment="1">
      <alignment horizontal="center" vertical="center" wrapText="1"/>
    </xf>
    <xf numFmtId="0" fontId="9" fillId="0" borderId="17" xfId="0" applyFont="1" applyBorder="1" applyAlignment="1">
      <alignment horizontal="center" vertical="top" wrapText="1"/>
    </xf>
    <xf numFmtId="0" fontId="9" fillId="0" borderId="20" xfId="0" applyFont="1" applyBorder="1" applyAlignment="1">
      <alignment horizontal="center" vertical="top" wrapText="1"/>
    </xf>
    <xf numFmtId="0" fontId="9" fillId="0" borderId="32" xfId="0" applyFont="1" applyBorder="1" applyAlignment="1">
      <alignment horizontal="center" vertical="top" wrapText="1"/>
    </xf>
    <xf numFmtId="0" fontId="34" fillId="0" borderId="11" xfId="0" applyFont="1" applyBorder="1" applyAlignment="1">
      <alignment horizontal="center" vertical="top"/>
    </xf>
    <xf numFmtId="0" fontId="34" fillId="0" borderId="15" xfId="0" applyFont="1" applyBorder="1" applyAlignment="1">
      <alignment horizontal="center" vertical="top"/>
    </xf>
    <xf numFmtId="0" fontId="34" fillId="0" borderId="12" xfId="0" applyFont="1" applyBorder="1" applyAlignment="1">
      <alignment horizontal="center" vertical="top"/>
    </xf>
    <xf numFmtId="0" fontId="34" fillId="0" borderId="16" xfId="0" applyFont="1" applyBorder="1" applyAlignment="1">
      <alignment horizontal="center" vertical="top"/>
    </xf>
    <xf numFmtId="0" fontId="34" fillId="0" borderId="18" xfId="0" applyFont="1" applyBorder="1" applyAlignment="1">
      <alignment horizontal="center" vertical="top"/>
    </xf>
    <xf numFmtId="0" fontId="34" fillId="0" borderId="19" xfId="0" applyFont="1" applyBorder="1" applyAlignment="1">
      <alignment horizontal="center" vertical="top"/>
    </xf>
    <xf numFmtId="0" fontId="37" fillId="43" borderId="36" xfId="0" applyFont="1" applyFill="1" applyBorder="1" applyAlignment="1">
      <alignment horizontal="center" vertical="center" wrapText="1"/>
    </xf>
    <xf numFmtId="0" fontId="39" fillId="43" borderId="43" xfId="0" applyFont="1" applyFill="1" applyBorder="1" applyAlignment="1">
      <alignment horizontal="center" vertical="center" wrapText="1"/>
    </xf>
    <xf numFmtId="182" fontId="7" fillId="42" borderId="10" xfId="0" applyNumberFormat="1" applyFont="1" applyFill="1" applyBorder="1" applyAlignment="1" applyProtection="1">
      <alignment horizontal="center"/>
      <protection locked="0"/>
    </xf>
    <xf numFmtId="182" fontId="7" fillId="42" borderId="77" xfId="0" applyNumberFormat="1" applyFont="1" applyFill="1" applyBorder="1" applyAlignment="1" applyProtection="1">
      <alignment horizontal="center"/>
      <protection locked="0"/>
    </xf>
    <xf numFmtId="49" fontId="122" fillId="0" borderId="0" xfId="0" applyNumberFormat="1" applyFont="1" applyBorder="1" applyAlignment="1" applyProtection="1">
      <alignment horizontal="center"/>
      <protection/>
    </xf>
    <xf numFmtId="49" fontId="122" fillId="0" borderId="48" xfId="0" applyNumberFormat="1" applyFont="1" applyBorder="1" applyAlignment="1" applyProtection="1">
      <alignment horizontal="center"/>
      <protection/>
    </xf>
    <xf numFmtId="182" fontId="7" fillId="42" borderId="43" xfId="0" applyNumberFormat="1" applyFont="1" applyFill="1" applyBorder="1" applyAlignment="1" applyProtection="1">
      <alignment horizontal="left"/>
      <protection locked="0"/>
    </xf>
    <xf numFmtId="182" fontId="7" fillId="42" borderId="76" xfId="0" applyNumberFormat="1" applyFont="1" applyFill="1" applyBorder="1" applyAlignment="1" applyProtection="1">
      <alignment horizontal="left"/>
      <protection locked="0"/>
    </xf>
    <xf numFmtId="49" fontId="7" fillId="0" borderId="65" xfId="0" applyNumberFormat="1" applyFont="1" applyBorder="1" applyAlignment="1" applyProtection="1">
      <alignment horizontal="left"/>
      <protection/>
    </xf>
    <xf numFmtId="49" fontId="7" fillId="0" borderId="18" xfId="0" applyNumberFormat="1" applyFont="1" applyBorder="1" applyAlignment="1" applyProtection="1">
      <alignment horizontal="left"/>
      <protection/>
    </xf>
    <xf numFmtId="49" fontId="7" fillId="0" borderId="59" xfId="0" applyNumberFormat="1" applyFont="1" applyBorder="1" applyAlignment="1" applyProtection="1">
      <alignment horizontal="left"/>
      <protection/>
    </xf>
    <xf numFmtId="49" fontId="7" fillId="0" borderId="20" xfId="0" applyNumberFormat="1" applyFont="1" applyBorder="1" applyAlignment="1" applyProtection="1">
      <alignment horizontal="left"/>
      <protection/>
    </xf>
    <xf numFmtId="49" fontId="7" fillId="42" borderId="10" xfId="0" applyNumberFormat="1" applyFont="1" applyFill="1" applyBorder="1" applyAlignment="1" applyProtection="1">
      <alignment horizontal="center"/>
      <protection locked="0"/>
    </xf>
    <xf numFmtId="49" fontId="7" fillId="42" borderId="77" xfId="0" applyNumberFormat="1" applyFont="1" applyFill="1" applyBorder="1" applyAlignment="1" applyProtection="1">
      <alignment horizontal="center"/>
      <protection locked="0"/>
    </xf>
    <xf numFmtId="49" fontId="14" fillId="0" borderId="20" xfId="0" applyNumberFormat="1" applyFont="1" applyBorder="1" applyAlignment="1" applyProtection="1">
      <alignment horizontal="center"/>
      <protection/>
    </xf>
    <xf numFmtId="49" fontId="14" fillId="0" borderId="62" xfId="0" applyNumberFormat="1" applyFont="1" applyBorder="1" applyAlignment="1" applyProtection="1">
      <alignment horizontal="center"/>
      <protection/>
    </xf>
    <xf numFmtId="0" fontId="22" fillId="0" borderId="17" xfId="0" applyNumberFormat="1" applyFont="1" applyBorder="1" applyAlignment="1" applyProtection="1">
      <alignment horizontal="center"/>
      <protection/>
    </xf>
    <xf numFmtId="0" fontId="22" fillId="0" borderId="20" xfId="0" applyNumberFormat="1" applyFont="1" applyBorder="1" applyAlignment="1" applyProtection="1">
      <alignment horizontal="center"/>
      <protection/>
    </xf>
    <xf numFmtId="0" fontId="22" fillId="0" borderId="62" xfId="0" applyNumberFormat="1" applyFont="1" applyBorder="1" applyAlignment="1" applyProtection="1">
      <alignment horizontal="center"/>
      <protection/>
    </xf>
    <xf numFmtId="0" fontId="14" fillId="0" borderId="20" xfId="0" applyNumberFormat="1" applyFont="1" applyBorder="1" applyAlignment="1" applyProtection="1">
      <alignment horizontal="center"/>
      <protection/>
    </xf>
    <xf numFmtId="0" fontId="14" fillId="0" borderId="62" xfId="0" applyNumberFormat="1" applyFont="1" applyBorder="1" applyAlignment="1" applyProtection="1">
      <alignment horizontal="center"/>
      <protection/>
    </xf>
    <xf numFmtId="49" fontId="7" fillId="0" borderId="63" xfId="0" applyNumberFormat="1" applyFont="1" applyBorder="1" applyAlignment="1" applyProtection="1">
      <alignment horizontal="left"/>
      <protection/>
    </xf>
    <xf numFmtId="49" fontId="7" fillId="0" borderId="15" xfId="0" applyNumberFormat="1" applyFont="1" applyBorder="1" applyAlignment="1" applyProtection="1">
      <alignment horizontal="left"/>
      <protection/>
    </xf>
    <xf numFmtId="49" fontId="7" fillId="0" borderId="12" xfId="0" applyNumberFormat="1" applyFont="1" applyBorder="1" applyAlignment="1" applyProtection="1">
      <alignment horizontal="left"/>
      <protection/>
    </xf>
    <xf numFmtId="0" fontId="18" fillId="36" borderId="17" xfId="0" applyNumberFormat="1" applyFont="1" applyFill="1" applyBorder="1" applyAlignment="1" applyProtection="1">
      <alignment horizontal="left"/>
      <protection/>
    </xf>
    <xf numFmtId="0" fontId="18" fillId="36" borderId="20" xfId="0" applyNumberFormat="1" applyFont="1" applyFill="1" applyBorder="1" applyAlignment="1" applyProtection="1">
      <alignment horizontal="left"/>
      <protection/>
    </xf>
    <xf numFmtId="0" fontId="18" fillId="36" borderId="62" xfId="0" applyNumberFormat="1" applyFont="1" applyFill="1" applyBorder="1" applyAlignment="1" applyProtection="1">
      <alignment horizontal="left"/>
      <protection/>
    </xf>
    <xf numFmtId="176" fontId="22" fillId="33" borderId="17" xfId="0" applyNumberFormat="1" applyFont="1" applyFill="1" applyBorder="1" applyAlignment="1" applyProtection="1">
      <alignment horizontal="center"/>
      <protection locked="0"/>
    </xf>
    <xf numFmtId="176" fontId="22" fillId="33" borderId="20" xfId="0" applyNumberFormat="1" applyFont="1" applyFill="1" applyBorder="1" applyAlignment="1" applyProtection="1">
      <alignment horizontal="center"/>
      <protection locked="0"/>
    </xf>
    <xf numFmtId="176" fontId="22" fillId="33" borderId="62" xfId="0" applyNumberFormat="1" applyFont="1" applyFill="1" applyBorder="1" applyAlignment="1" applyProtection="1">
      <alignment horizontal="center"/>
      <protection locked="0"/>
    </xf>
    <xf numFmtId="49" fontId="22" fillId="33" borderId="17" xfId="0" applyNumberFormat="1" applyFont="1" applyFill="1" applyBorder="1" applyAlignment="1" applyProtection="1">
      <alignment horizontal="center"/>
      <protection locked="0"/>
    </xf>
    <xf numFmtId="49" fontId="22" fillId="33" borderId="20" xfId="0" applyNumberFormat="1" applyFont="1" applyFill="1" applyBorder="1" applyAlignment="1" applyProtection="1">
      <alignment horizontal="center"/>
      <protection locked="0"/>
    </xf>
    <xf numFmtId="49" fontId="22" fillId="33" borderId="62" xfId="0" applyNumberFormat="1" applyFont="1" applyFill="1" applyBorder="1" applyAlignment="1" applyProtection="1">
      <alignment horizontal="center"/>
      <protection locked="0"/>
    </xf>
    <xf numFmtId="49" fontId="14" fillId="35" borderId="50" xfId="0" applyNumberFormat="1" applyFont="1" applyFill="1" applyBorder="1" applyAlignment="1" applyProtection="1">
      <alignment horizontal="left"/>
      <protection/>
    </xf>
    <xf numFmtId="49" fontId="14" fillId="35" borderId="51" xfId="0" applyNumberFormat="1" applyFont="1" applyFill="1" applyBorder="1" applyAlignment="1" applyProtection="1">
      <alignment horizontal="left"/>
      <protection/>
    </xf>
    <xf numFmtId="49" fontId="14" fillId="35" borderId="52" xfId="0" applyNumberFormat="1" applyFont="1" applyFill="1" applyBorder="1" applyAlignment="1" applyProtection="1">
      <alignment horizontal="left"/>
      <protection/>
    </xf>
    <xf numFmtId="49" fontId="22" fillId="33" borderId="68" xfId="0" applyNumberFormat="1" applyFont="1" applyFill="1" applyBorder="1" applyAlignment="1" applyProtection="1">
      <alignment horizontal="center" vertical="center"/>
      <protection locked="0"/>
    </xf>
    <xf numFmtId="49" fontId="22" fillId="33" borderId="88" xfId="0" applyNumberFormat="1" applyFont="1" applyFill="1" applyBorder="1" applyAlignment="1" applyProtection="1">
      <alignment horizontal="center" vertical="center"/>
      <protection locked="0"/>
    </xf>
    <xf numFmtId="182" fontId="7" fillId="33" borderId="17" xfId="0" applyNumberFormat="1" applyFont="1" applyFill="1" applyBorder="1" applyAlignment="1" applyProtection="1">
      <alignment horizontal="center" vertical="center"/>
      <protection locked="0"/>
    </xf>
    <xf numFmtId="182" fontId="7" fillId="33" borderId="32" xfId="0" applyNumberFormat="1" applyFont="1" applyFill="1" applyBorder="1" applyAlignment="1" applyProtection="1">
      <alignment horizontal="center" vertical="center"/>
      <protection locked="0"/>
    </xf>
    <xf numFmtId="0" fontId="22" fillId="0" borderId="17" xfId="0" applyNumberFormat="1" applyFont="1" applyFill="1" applyBorder="1" applyAlignment="1" applyProtection="1">
      <alignment horizontal="center"/>
      <protection/>
    </xf>
    <xf numFmtId="0" fontId="22" fillId="0" borderId="20" xfId="0" applyNumberFormat="1" applyFont="1" applyFill="1" applyBorder="1" applyAlignment="1" applyProtection="1">
      <alignment horizontal="center"/>
      <protection/>
    </xf>
    <xf numFmtId="0" fontId="22" fillId="0" borderId="62" xfId="0" applyNumberFormat="1" applyFont="1" applyFill="1" applyBorder="1" applyAlignment="1" applyProtection="1">
      <alignment horizontal="center"/>
      <protection/>
    </xf>
    <xf numFmtId="49" fontId="7" fillId="0" borderId="89" xfId="0" applyNumberFormat="1" applyFont="1" applyFill="1" applyBorder="1" applyAlignment="1" applyProtection="1">
      <alignment horizontal="left"/>
      <protection/>
    </xf>
    <xf numFmtId="49" fontId="7" fillId="0" borderId="90" xfId="0" applyNumberFormat="1" applyFont="1" applyFill="1" applyBorder="1" applyAlignment="1" applyProtection="1">
      <alignment horizontal="left"/>
      <protection/>
    </xf>
    <xf numFmtId="49" fontId="7" fillId="0" borderId="91" xfId="0" applyNumberFormat="1" applyFont="1" applyFill="1" applyBorder="1" applyAlignment="1" applyProtection="1">
      <alignment horizontal="left"/>
      <protection/>
    </xf>
    <xf numFmtId="0" fontId="22" fillId="0" borderId="17" xfId="0" applyNumberFormat="1" applyFont="1" applyFill="1" applyBorder="1" applyAlignment="1" applyProtection="1">
      <alignment horizontal="center" vertical="center"/>
      <protection/>
    </xf>
    <xf numFmtId="0" fontId="22" fillId="0" borderId="20" xfId="0" applyNumberFormat="1" applyFont="1" applyFill="1" applyBorder="1" applyAlignment="1" applyProtection="1">
      <alignment horizontal="center" vertical="center"/>
      <protection/>
    </xf>
    <xf numFmtId="0" fontId="22" fillId="0" borderId="62" xfId="0" applyNumberFormat="1" applyFont="1" applyFill="1" applyBorder="1" applyAlignment="1" applyProtection="1">
      <alignment horizontal="center" vertical="center"/>
      <protection/>
    </xf>
    <xf numFmtId="49" fontId="7" fillId="0" borderId="59" xfId="0" applyNumberFormat="1" applyFont="1" applyFill="1" applyBorder="1" applyAlignment="1" applyProtection="1">
      <alignment horizontal="left"/>
      <protection/>
    </xf>
    <xf numFmtId="49" fontId="7" fillId="0" borderId="20" xfId="0" applyNumberFormat="1" applyFont="1" applyFill="1" applyBorder="1" applyAlignment="1" applyProtection="1">
      <alignment horizontal="left"/>
      <protection/>
    </xf>
    <xf numFmtId="49" fontId="7" fillId="0" borderId="32" xfId="0" applyNumberFormat="1" applyFont="1" applyFill="1" applyBorder="1" applyAlignment="1" applyProtection="1">
      <alignment horizontal="left"/>
      <protection/>
    </xf>
    <xf numFmtId="0" fontId="14" fillId="35" borderId="50" xfId="0" applyNumberFormat="1" applyFont="1" applyFill="1" applyBorder="1" applyAlignment="1" applyProtection="1">
      <alignment horizontal="left" wrapText="1"/>
      <protection/>
    </xf>
    <xf numFmtId="0" fontId="14" fillId="35" borderId="51" xfId="0" applyNumberFormat="1" applyFont="1" applyFill="1" applyBorder="1" applyAlignment="1" applyProtection="1">
      <alignment horizontal="left" wrapText="1"/>
      <protection/>
    </xf>
    <xf numFmtId="0" fontId="14" fillId="35" borderId="52" xfId="0" applyNumberFormat="1" applyFont="1" applyFill="1" applyBorder="1" applyAlignment="1" applyProtection="1">
      <alignment horizontal="left" wrapText="1"/>
      <protection/>
    </xf>
    <xf numFmtId="49" fontId="7" fillId="0" borderId="19" xfId="0" applyNumberFormat="1" applyFont="1" applyBorder="1" applyAlignment="1" applyProtection="1">
      <alignment horizontal="left"/>
      <protection/>
    </xf>
    <xf numFmtId="49" fontId="7" fillId="42" borderId="17" xfId="0" applyNumberFormat="1" applyFont="1" applyFill="1" applyBorder="1" applyAlignment="1" applyProtection="1">
      <alignment horizontal="center"/>
      <protection locked="0"/>
    </xf>
    <xf numFmtId="49" fontId="7" fillId="42" borderId="20" xfId="0" applyNumberFormat="1" applyFont="1" applyFill="1" applyBorder="1" applyAlignment="1" applyProtection="1">
      <alignment horizontal="center"/>
      <protection locked="0"/>
    </xf>
    <xf numFmtId="49" fontId="7" fillId="42" borderId="62" xfId="0" applyNumberFormat="1" applyFont="1" applyFill="1" applyBorder="1" applyAlignment="1" applyProtection="1">
      <alignment horizontal="center"/>
      <protection locked="0"/>
    </xf>
    <xf numFmtId="49" fontId="122" fillId="0" borderId="47" xfId="0" applyNumberFormat="1" applyFont="1" applyBorder="1" applyAlignment="1" applyProtection="1">
      <alignment horizontal="center"/>
      <protection/>
    </xf>
    <xf numFmtId="49" fontId="7" fillId="42" borderId="59" xfId="0" applyNumberFormat="1" applyFont="1" applyFill="1" applyBorder="1" applyAlignment="1" applyProtection="1">
      <alignment horizontal="left"/>
      <protection locked="0"/>
    </xf>
    <xf numFmtId="49" fontId="7" fillId="42" borderId="20" xfId="0" applyNumberFormat="1" applyFont="1" applyFill="1" applyBorder="1" applyAlignment="1" applyProtection="1">
      <alignment horizontal="left"/>
      <protection locked="0"/>
    </xf>
    <xf numFmtId="49" fontId="7" fillId="42" borderId="32" xfId="0" applyNumberFormat="1" applyFont="1" applyFill="1" applyBorder="1" applyAlignment="1" applyProtection="1">
      <alignment horizontal="left"/>
      <protection locked="0"/>
    </xf>
    <xf numFmtId="49" fontId="7" fillId="0" borderId="55" xfId="0" applyNumberFormat="1" applyFont="1" applyBorder="1" applyAlignment="1" applyProtection="1">
      <alignment horizontal="left"/>
      <protection/>
    </xf>
    <xf numFmtId="49" fontId="7" fillId="0" borderId="21" xfId="0" applyNumberFormat="1" applyFont="1" applyBorder="1" applyAlignment="1" applyProtection="1">
      <alignment horizontal="left"/>
      <protection/>
    </xf>
    <xf numFmtId="49" fontId="7" fillId="0" borderId="21" xfId="0" applyNumberFormat="1" applyFont="1" applyBorder="1" applyAlignment="1" applyProtection="1">
      <alignment horizontal="center"/>
      <protection/>
    </xf>
    <xf numFmtId="49" fontId="7" fillId="0" borderId="22" xfId="0" applyNumberFormat="1" applyFont="1" applyBorder="1" applyAlignment="1" applyProtection="1">
      <alignment horizontal="center"/>
      <protection/>
    </xf>
    <xf numFmtId="49" fontId="22" fillId="33" borderId="16" xfId="0" applyNumberFormat="1" applyFont="1" applyFill="1" applyBorder="1" applyAlignment="1" applyProtection="1">
      <alignment horizontal="center"/>
      <protection locked="0"/>
    </xf>
    <xf numFmtId="49" fontId="22" fillId="33" borderId="18" xfId="0" applyNumberFormat="1" applyFont="1" applyFill="1" applyBorder="1" applyAlignment="1" applyProtection="1">
      <alignment horizontal="center"/>
      <protection locked="0"/>
    </xf>
    <xf numFmtId="49" fontId="22" fillId="33" borderId="92" xfId="0" applyNumberFormat="1" applyFont="1" applyFill="1" applyBorder="1" applyAlignment="1" applyProtection="1">
      <alignment horizontal="center"/>
      <protection locked="0"/>
    </xf>
    <xf numFmtId="0" fontId="18" fillId="0" borderId="45" xfId="0" applyNumberFormat="1" applyFont="1" applyBorder="1" applyAlignment="1" applyProtection="1">
      <alignment horizontal="center" vertical="top" wrapText="1"/>
      <protection/>
    </xf>
    <xf numFmtId="0" fontId="0" fillId="0" borderId="44" xfId="0" applyNumberFormat="1" applyBorder="1" applyAlignment="1" applyProtection="1">
      <alignment horizontal="center" vertical="top" wrapText="1"/>
      <protection/>
    </xf>
    <xf numFmtId="0" fontId="0" fillId="0" borderId="46" xfId="0" applyNumberFormat="1" applyBorder="1" applyAlignment="1" applyProtection="1">
      <alignment horizontal="center" vertical="top" wrapText="1"/>
      <protection/>
    </xf>
    <xf numFmtId="49" fontId="22" fillId="33" borderId="76" xfId="0" applyNumberFormat="1" applyFont="1" applyFill="1" applyBorder="1" applyAlignment="1" applyProtection="1">
      <alignment horizontal="center" vertical="center"/>
      <protection locked="0"/>
    </xf>
    <xf numFmtId="49" fontId="7" fillId="0" borderId="93" xfId="0" applyNumberFormat="1" applyFont="1" applyBorder="1" applyAlignment="1" applyProtection="1">
      <alignment horizontal="center"/>
      <protection/>
    </xf>
    <xf numFmtId="49" fontId="7" fillId="0" borderId="94" xfId="0" applyNumberFormat="1" applyFont="1" applyBorder="1" applyAlignment="1" applyProtection="1">
      <alignment horizontal="center"/>
      <protection/>
    </xf>
    <xf numFmtId="49" fontId="22" fillId="33" borderId="13" xfId="0" applyNumberFormat="1" applyFont="1" applyFill="1" applyBorder="1" applyAlignment="1" applyProtection="1">
      <alignment horizontal="center"/>
      <protection locked="0"/>
    </xf>
    <xf numFmtId="49" fontId="22" fillId="33" borderId="0" xfId="0" applyNumberFormat="1" applyFont="1" applyFill="1" applyBorder="1" applyAlignment="1" applyProtection="1">
      <alignment horizontal="center"/>
      <protection locked="0"/>
    </xf>
    <xf numFmtId="49" fontId="22" fillId="33" borderId="48" xfId="0" applyNumberFormat="1" applyFont="1" applyFill="1" applyBorder="1" applyAlignment="1" applyProtection="1">
      <alignment horizontal="center"/>
      <protection locked="0"/>
    </xf>
    <xf numFmtId="49" fontId="7" fillId="42" borderId="17" xfId="0" applyNumberFormat="1" applyFont="1" applyFill="1" applyBorder="1" applyAlignment="1" applyProtection="1">
      <alignment horizontal="center" vertical="center" wrapText="1"/>
      <protection locked="0"/>
    </xf>
    <xf numFmtId="49" fontId="7" fillId="42" borderId="32" xfId="0" applyNumberFormat="1" applyFont="1" applyFill="1" applyBorder="1" applyAlignment="1" applyProtection="1">
      <alignment horizontal="center" vertical="center" wrapText="1"/>
      <protection locked="0"/>
    </xf>
    <xf numFmtId="0" fontId="22" fillId="0" borderId="15" xfId="0" applyNumberFormat="1" applyFont="1" applyBorder="1" applyAlignment="1" applyProtection="1">
      <alignment horizontal="center"/>
      <protection/>
    </xf>
    <xf numFmtId="0" fontId="22" fillId="0" borderId="82" xfId="0" applyNumberFormat="1" applyFont="1" applyBorder="1" applyAlignment="1" applyProtection="1">
      <alignment horizontal="center"/>
      <protection/>
    </xf>
    <xf numFmtId="182" fontId="7" fillId="33" borderId="16" xfId="0" applyNumberFormat="1" applyFont="1" applyFill="1" applyBorder="1" applyAlignment="1" applyProtection="1">
      <alignment horizontal="center" vertical="center"/>
      <protection locked="0"/>
    </xf>
    <xf numFmtId="182" fontId="7" fillId="33" borderId="19" xfId="0" applyNumberFormat="1" applyFont="1" applyFill="1" applyBorder="1" applyAlignment="1" applyProtection="1">
      <alignment horizontal="center" vertical="center"/>
      <protection locked="0"/>
    </xf>
    <xf numFmtId="0" fontId="22" fillId="33" borderId="11" xfId="0" applyNumberFormat="1" applyFont="1" applyFill="1" applyBorder="1" applyAlignment="1" applyProtection="1">
      <alignment horizontal="left" wrapText="1"/>
      <protection locked="0"/>
    </xf>
    <xf numFmtId="0" fontId="22" fillId="33" borderId="15" xfId="0" applyNumberFormat="1" applyFont="1" applyFill="1" applyBorder="1" applyAlignment="1" applyProtection="1">
      <alignment horizontal="left" wrapText="1"/>
      <protection locked="0"/>
    </xf>
    <xf numFmtId="0" fontId="22" fillId="33" borderId="82" xfId="0" applyNumberFormat="1" applyFont="1" applyFill="1" applyBorder="1" applyAlignment="1" applyProtection="1">
      <alignment horizontal="left" wrapText="1"/>
      <protection locked="0"/>
    </xf>
    <xf numFmtId="49" fontId="7" fillId="42" borderId="65" xfId="0" applyNumberFormat="1" applyFont="1" applyFill="1" applyBorder="1" applyAlignment="1" applyProtection="1">
      <alignment horizontal="left"/>
      <protection locked="0"/>
    </xf>
    <xf numFmtId="49" fontId="7" fillId="42" borderId="18" xfId="0" applyNumberFormat="1" applyFont="1" applyFill="1" applyBorder="1" applyAlignment="1" applyProtection="1">
      <alignment horizontal="left"/>
      <protection locked="0"/>
    </xf>
    <xf numFmtId="49" fontId="7" fillId="42" borderId="19" xfId="0" applyNumberFormat="1" applyFont="1" applyFill="1" applyBorder="1" applyAlignment="1" applyProtection="1">
      <alignment horizontal="left"/>
      <protection locked="0"/>
    </xf>
    <xf numFmtId="22" fontId="22" fillId="33" borderId="11" xfId="0" applyNumberFormat="1" applyFont="1" applyFill="1" applyBorder="1" applyAlignment="1" applyProtection="1">
      <alignment horizontal="center" vertical="center" wrapText="1"/>
      <protection locked="0"/>
    </xf>
    <xf numFmtId="22" fontId="22" fillId="33" borderId="15" xfId="0" applyNumberFormat="1" applyFont="1" applyFill="1" applyBorder="1" applyAlignment="1" applyProtection="1">
      <alignment horizontal="center" vertical="center" wrapText="1"/>
      <protection locked="0"/>
    </xf>
    <xf numFmtId="22" fontId="22" fillId="33" borderId="82" xfId="0" applyNumberFormat="1" applyFont="1" applyFill="1" applyBorder="1" applyAlignment="1" applyProtection="1">
      <alignment horizontal="center" vertical="center" wrapText="1"/>
      <protection locked="0"/>
    </xf>
    <xf numFmtId="49" fontId="7" fillId="0" borderId="89" xfId="0" applyNumberFormat="1" applyFont="1" applyBorder="1" applyAlignment="1" applyProtection="1">
      <alignment horizontal="left"/>
      <protection/>
    </xf>
    <xf numFmtId="49" fontId="7" fillId="0" borderId="90" xfId="0" applyNumberFormat="1" applyFont="1" applyBorder="1" applyAlignment="1" applyProtection="1">
      <alignment horizontal="left"/>
      <protection/>
    </xf>
    <xf numFmtId="49" fontId="7" fillId="0" borderId="91" xfId="0" applyNumberFormat="1" applyFont="1" applyBorder="1" applyAlignment="1" applyProtection="1">
      <alignment horizontal="left"/>
      <protection/>
    </xf>
    <xf numFmtId="2" fontId="7" fillId="33" borderId="59" xfId="0" applyNumberFormat="1" applyFont="1" applyFill="1" applyBorder="1" applyAlignment="1" applyProtection="1">
      <alignment horizontal="left" vertical="top" wrapText="1"/>
      <protection locked="0"/>
    </xf>
    <xf numFmtId="2" fontId="7" fillId="33" borderId="20" xfId="0" applyNumberFormat="1" applyFont="1" applyFill="1" applyBorder="1" applyAlignment="1" applyProtection="1">
      <alignment horizontal="left" vertical="top" wrapText="1"/>
      <protection locked="0"/>
    </xf>
    <xf numFmtId="2" fontId="7" fillId="33" borderId="62" xfId="0" applyNumberFormat="1" applyFont="1" applyFill="1" applyBorder="1" applyAlignment="1" applyProtection="1">
      <alignment horizontal="left" vertical="top" wrapText="1"/>
      <protection locked="0"/>
    </xf>
    <xf numFmtId="49" fontId="7" fillId="0" borderId="95" xfId="0" applyNumberFormat="1" applyFont="1" applyBorder="1" applyAlignment="1" applyProtection="1">
      <alignment horizontal="center"/>
      <protection/>
    </xf>
    <xf numFmtId="49" fontId="7" fillId="0" borderId="69" xfId="0" applyNumberFormat="1" applyFont="1" applyBorder="1" applyAlignment="1" applyProtection="1">
      <alignment horizontal="center"/>
      <protection/>
    </xf>
    <xf numFmtId="49" fontId="7" fillId="0" borderId="70" xfId="0" applyNumberFormat="1" applyFont="1" applyBorder="1" applyAlignment="1" applyProtection="1">
      <alignment horizontal="center"/>
      <protection/>
    </xf>
    <xf numFmtId="49" fontId="7" fillId="0" borderId="49" xfId="0" applyNumberFormat="1" applyFont="1" applyBorder="1" applyAlignment="1" applyProtection="1">
      <alignment horizontal="center"/>
      <protection/>
    </xf>
    <xf numFmtId="49" fontId="7" fillId="0" borderId="96" xfId="0" applyNumberFormat="1" applyFont="1" applyBorder="1" applyAlignment="1" applyProtection="1">
      <alignment horizontal="center"/>
      <protection/>
    </xf>
    <xf numFmtId="49" fontId="7" fillId="0" borderId="95" xfId="0" applyNumberFormat="1" applyFont="1" applyBorder="1" applyAlignment="1" applyProtection="1">
      <alignment horizontal="center" vertical="center" wrapText="1"/>
      <protection/>
    </xf>
    <xf numFmtId="49" fontId="7" fillId="0" borderId="96" xfId="0" applyNumberFormat="1" applyFont="1" applyBorder="1" applyAlignment="1" applyProtection="1">
      <alignment horizontal="center" vertical="center" wrapText="1"/>
      <protection/>
    </xf>
    <xf numFmtId="49" fontId="7" fillId="42" borderId="16" xfId="0" applyNumberFormat="1" applyFont="1" applyFill="1" applyBorder="1" applyAlignment="1" applyProtection="1">
      <alignment horizontal="center" vertical="center" wrapText="1"/>
      <protection locked="0"/>
    </xf>
    <xf numFmtId="49" fontId="7" fillId="42" borderId="19" xfId="0" applyNumberFormat="1" applyFont="1" applyFill="1" applyBorder="1" applyAlignment="1" applyProtection="1">
      <alignment horizontal="center" vertical="center" wrapText="1"/>
      <protection locked="0"/>
    </xf>
    <xf numFmtId="49" fontId="7" fillId="42" borderId="16" xfId="0" applyNumberFormat="1" applyFont="1" applyFill="1" applyBorder="1" applyAlignment="1" applyProtection="1">
      <alignment horizontal="center"/>
      <protection locked="0"/>
    </xf>
    <xf numFmtId="49" fontId="7" fillId="42" borderId="18" xfId="0" applyNumberFormat="1" applyFont="1" applyFill="1" applyBorder="1" applyAlignment="1" applyProtection="1">
      <alignment horizontal="center"/>
      <protection locked="0"/>
    </xf>
    <xf numFmtId="49" fontId="7" fillId="42" borderId="92" xfId="0" applyNumberFormat="1" applyFont="1" applyFill="1" applyBorder="1" applyAlignment="1" applyProtection="1">
      <alignment horizontal="center"/>
      <protection locked="0"/>
    </xf>
    <xf numFmtId="49" fontId="7" fillId="0" borderId="11" xfId="0" applyNumberFormat="1" applyFont="1" applyFill="1" applyBorder="1" applyAlignment="1" applyProtection="1">
      <alignment horizontal="center" vertical="center" wrapText="1"/>
      <protection/>
    </xf>
    <xf numFmtId="49" fontId="7" fillId="0" borderId="12" xfId="0" applyNumberFormat="1" applyFont="1" applyFill="1" applyBorder="1" applyAlignment="1" applyProtection="1">
      <alignment horizontal="center" vertical="center" wrapText="1"/>
      <protection/>
    </xf>
    <xf numFmtId="49" fontId="7" fillId="0" borderId="32" xfId="0" applyNumberFormat="1" applyFont="1" applyBorder="1" applyAlignment="1" applyProtection="1">
      <alignment horizontal="left"/>
      <protection/>
    </xf>
    <xf numFmtId="49" fontId="28" fillId="0" borderId="44" xfId="0" applyNumberFormat="1" applyFont="1" applyBorder="1" applyAlignment="1" applyProtection="1">
      <alignment horizontal="left" vertical="top" wrapText="1"/>
      <protection/>
    </xf>
    <xf numFmtId="0" fontId="4" fillId="0" borderId="50" xfId="0" applyFont="1" applyBorder="1" applyAlignment="1">
      <alignment horizontal="center" vertical="top" wrapText="1"/>
    </xf>
    <xf numFmtId="0" fontId="4" fillId="0" borderId="51" xfId="0" applyFont="1" applyBorder="1" applyAlignment="1">
      <alignment horizontal="center" vertical="top" wrapText="1"/>
    </xf>
    <xf numFmtId="0" fontId="4" fillId="0" borderId="52" xfId="0" applyFont="1" applyBorder="1" applyAlignment="1">
      <alignment horizontal="center" vertical="top" wrapText="1"/>
    </xf>
    <xf numFmtId="0" fontId="47" fillId="0" borderId="45" xfId="0" applyFont="1" applyBorder="1" applyAlignment="1">
      <alignment horizontal="center" vertical="top" wrapText="1"/>
    </xf>
    <xf numFmtId="0" fontId="47" fillId="0" borderId="44" xfId="0" applyFont="1" applyBorder="1" applyAlignment="1">
      <alignment horizontal="center" vertical="top" wrapText="1"/>
    </xf>
    <xf numFmtId="0" fontId="47" fillId="0" borderId="46" xfId="0" applyFont="1" applyBorder="1" applyAlignment="1">
      <alignment horizontal="center" vertical="top" wrapText="1"/>
    </xf>
    <xf numFmtId="0" fontId="4" fillId="0" borderId="49" xfId="0" applyFont="1" applyBorder="1" applyAlignment="1">
      <alignment horizontal="center" vertical="top" wrapText="1"/>
    </xf>
    <xf numFmtId="0" fontId="4" fillId="0" borderId="69" xfId="0" applyFont="1" applyBorder="1" applyAlignment="1">
      <alignment horizontal="center" vertical="top" wrapText="1"/>
    </xf>
    <xf numFmtId="0" fontId="4" fillId="0" borderId="70" xfId="0" applyFont="1" applyBorder="1" applyAlignment="1">
      <alignment horizontal="center" vertical="top" wrapText="1"/>
    </xf>
    <xf numFmtId="0" fontId="9" fillId="0" borderId="50" xfId="0" applyFont="1" applyBorder="1" applyAlignment="1">
      <alignment horizontal="center" vertical="top" wrapText="1"/>
    </xf>
    <xf numFmtId="0" fontId="9" fillId="0" borderId="51" xfId="0" applyFont="1" applyBorder="1" applyAlignment="1">
      <alignment horizontal="center" vertical="top" wrapText="1"/>
    </xf>
    <xf numFmtId="0" fontId="9" fillId="0" borderId="52" xfId="0" applyFont="1" applyBorder="1" applyAlignment="1">
      <alignment horizontal="center" vertical="top" wrapText="1"/>
    </xf>
    <xf numFmtId="0" fontId="11" fillId="0" borderId="11" xfId="0" applyFont="1" applyBorder="1" applyAlignment="1">
      <alignment horizontal="center"/>
    </xf>
    <xf numFmtId="0" fontId="11" fillId="0" borderId="15" xfId="0" applyFont="1" applyBorder="1" applyAlignment="1">
      <alignment horizontal="center"/>
    </xf>
    <xf numFmtId="0" fontId="11" fillId="0" borderId="12" xfId="0" applyFont="1" applyBorder="1" applyAlignment="1">
      <alignment horizontal="center"/>
    </xf>
    <xf numFmtId="0" fontId="16" fillId="0" borderId="13" xfId="0" applyFont="1" applyBorder="1" applyAlignment="1">
      <alignment horizontal="center"/>
    </xf>
    <xf numFmtId="0" fontId="16" fillId="0" borderId="0" xfId="0" applyFont="1" applyBorder="1" applyAlignment="1">
      <alignment horizontal="center"/>
    </xf>
    <xf numFmtId="0" fontId="16" fillId="0" borderId="14" xfId="0" applyFont="1" applyBorder="1" applyAlignment="1">
      <alignment horizontal="center"/>
    </xf>
    <xf numFmtId="0" fontId="19" fillId="0" borderId="13" xfId="0" applyFont="1" applyBorder="1" applyAlignment="1">
      <alignment horizontal="left" vertical="top" wrapText="1"/>
    </xf>
    <xf numFmtId="0" fontId="19" fillId="0" borderId="0" xfId="0" applyFont="1" applyBorder="1" applyAlignment="1">
      <alignment horizontal="left" vertical="top" wrapText="1"/>
    </xf>
    <xf numFmtId="0" fontId="19" fillId="0" borderId="14" xfId="0" applyFont="1" applyBorder="1" applyAlignment="1">
      <alignment horizontal="left" vertical="top" wrapText="1"/>
    </xf>
    <xf numFmtId="0" fontId="7" fillId="0" borderId="20" xfId="0" applyFont="1" applyBorder="1" applyAlignment="1">
      <alignment horizontal="center" vertical="center"/>
    </xf>
    <xf numFmtId="0" fontId="7" fillId="0" borderId="32" xfId="0" applyFont="1" applyBorder="1" applyAlignment="1">
      <alignment horizontal="center" vertical="center"/>
    </xf>
    <xf numFmtId="0" fontId="18" fillId="33" borderId="36" xfId="0" applyFont="1" applyFill="1" applyBorder="1" applyAlignment="1" applyProtection="1">
      <alignment horizontal="center" vertical="center"/>
      <protection locked="0"/>
    </xf>
    <xf numFmtId="0" fontId="18" fillId="33" borderId="84" xfId="0" applyFont="1" applyFill="1" applyBorder="1" applyAlignment="1" applyProtection="1">
      <alignment horizontal="center" vertical="center"/>
      <protection locked="0"/>
    </xf>
    <xf numFmtId="0" fontId="18" fillId="33" borderId="43" xfId="0" applyFont="1" applyFill="1" applyBorder="1" applyAlignment="1" applyProtection="1">
      <alignment horizontal="center" vertical="center"/>
      <protection locked="0"/>
    </xf>
    <xf numFmtId="0" fontId="30" fillId="40" borderId="17" xfId="0" applyFont="1" applyFill="1" applyBorder="1" applyAlignment="1">
      <alignment horizontal="center"/>
    </xf>
    <xf numFmtId="0" fontId="30" fillId="40" borderId="20" xfId="0" applyFont="1" applyFill="1" applyBorder="1" applyAlignment="1">
      <alignment horizontal="center"/>
    </xf>
    <xf numFmtId="0" fontId="30" fillId="40" borderId="32" xfId="0" applyFont="1" applyFill="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18" fillId="33" borderId="17" xfId="0" applyFont="1" applyFill="1" applyBorder="1" applyAlignment="1" applyProtection="1">
      <alignment horizontal="center" vertical="center"/>
      <protection locked="0"/>
    </xf>
    <xf numFmtId="0" fontId="18" fillId="33" borderId="32" xfId="0" applyFont="1" applyFill="1" applyBorder="1" applyAlignment="1" applyProtection="1">
      <alignment horizontal="center" vertical="center"/>
      <protection locked="0"/>
    </xf>
    <xf numFmtId="0" fontId="7" fillId="0" borderId="17" xfId="0" applyFont="1" applyBorder="1" applyAlignment="1">
      <alignment horizontal="left"/>
    </xf>
    <xf numFmtId="0" fontId="0" fillId="0" borderId="20" xfId="0" applyBorder="1" applyAlignment="1">
      <alignment/>
    </xf>
    <xf numFmtId="0" fontId="0" fillId="0" borderId="32" xfId="0" applyBorder="1" applyAlignment="1">
      <alignment/>
    </xf>
    <xf numFmtId="0" fontId="13" fillId="0" borderId="36" xfId="0" applyFont="1" applyBorder="1" applyAlignment="1">
      <alignment vertical="top" wrapText="1"/>
    </xf>
    <xf numFmtId="0" fontId="13" fillId="0" borderId="84" xfId="0" applyFont="1" applyBorder="1" applyAlignment="1">
      <alignment vertical="top" wrapText="1"/>
    </xf>
    <xf numFmtId="0" fontId="13" fillId="0" borderId="43" xfId="0" applyFont="1" applyBorder="1" applyAlignment="1">
      <alignment vertical="top" wrapText="1"/>
    </xf>
    <xf numFmtId="0" fontId="7" fillId="0" borderId="15" xfId="0" applyFont="1" applyBorder="1" applyAlignment="1" applyProtection="1">
      <alignment horizontal="center"/>
      <protection/>
    </xf>
    <xf numFmtId="0" fontId="7" fillId="0" borderId="12" xfId="0" applyFont="1" applyBorder="1" applyAlignment="1" applyProtection="1">
      <alignment horizontal="center"/>
      <protection/>
    </xf>
    <xf numFmtId="0" fontId="7" fillId="33" borderId="0" xfId="0" applyFont="1" applyFill="1" applyBorder="1" applyAlignment="1" applyProtection="1">
      <alignment horizontal="center"/>
      <protection locked="0"/>
    </xf>
    <xf numFmtId="0" fontId="7" fillId="33" borderId="14" xfId="0" applyFont="1" applyFill="1" applyBorder="1" applyAlignment="1" applyProtection="1">
      <alignment horizontal="center"/>
      <protection locked="0"/>
    </xf>
    <xf numFmtId="0" fontId="7" fillId="0" borderId="18" xfId="0" applyFont="1" applyBorder="1" applyAlignment="1" applyProtection="1">
      <alignment horizontal="center"/>
      <protection/>
    </xf>
    <xf numFmtId="0" fontId="7" fillId="0" borderId="19" xfId="0" applyFont="1" applyBorder="1" applyAlignment="1" applyProtection="1">
      <alignment horizontal="center"/>
      <protection/>
    </xf>
    <xf numFmtId="0" fontId="7" fillId="33" borderId="0" xfId="0" applyFont="1" applyFill="1" applyBorder="1" applyAlignment="1" applyProtection="1">
      <alignment horizontal="left"/>
      <protection locked="0"/>
    </xf>
    <xf numFmtId="0" fontId="7" fillId="33" borderId="13" xfId="0" applyFont="1" applyFill="1" applyBorder="1" applyAlignment="1" applyProtection="1">
      <alignment horizontal="left"/>
      <protection locked="0"/>
    </xf>
    <xf numFmtId="0" fontId="7" fillId="33" borderId="16" xfId="0" applyFont="1" applyFill="1" applyBorder="1" applyAlignment="1" applyProtection="1">
      <alignment horizontal="left"/>
      <protection locked="0"/>
    </xf>
    <xf numFmtId="0" fontId="7" fillId="33" borderId="18" xfId="0" applyFont="1" applyFill="1" applyBorder="1" applyAlignment="1" applyProtection="1">
      <alignment horizontal="left"/>
      <protection locked="0"/>
    </xf>
    <xf numFmtId="0" fontId="19" fillId="0" borderId="11" xfId="0" applyFont="1" applyBorder="1" applyAlignment="1">
      <alignment horizontal="left" vertical="top" wrapText="1"/>
    </xf>
    <xf numFmtId="0" fontId="19" fillId="0" borderId="15" xfId="0" applyFont="1" applyBorder="1" applyAlignment="1">
      <alignment horizontal="left" vertical="top" wrapText="1"/>
    </xf>
    <xf numFmtId="0" fontId="19" fillId="0" borderId="12" xfId="0" applyFont="1" applyBorder="1" applyAlignment="1">
      <alignment horizontal="left" vertical="top" wrapText="1"/>
    </xf>
    <xf numFmtId="0" fontId="7" fillId="0" borderId="10" xfId="0" applyFont="1" applyBorder="1" applyAlignment="1" applyProtection="1">
      <alignment horizontal="center"/>
      <protection/>
    </xf>
    <xf numFmtId="9" fontId="7" fillId="0" borderId="10" xfId="56" applyFont="1" applyBorder="1" applyAlignment="1" applyProtection="1">
      <alignment horizontal="center"/>
      <protection/>
    </xf>
    <xf numFmtId="0" fontId="7" fillId="0" borderId="17" xfId="0" applyFont="1" applyBorder="1" applyAlignment="1" applyProtection="1">
      <alignment horizontal="center"/>
      <protection/>
    </xf>
    <xf numFmtId="0" fontId="7" fillId="0" borderId="20" xfId="0" applyFont="1" applyBorder="1" applyAlignment="1" applyProtection="1">
      <alignment horizontal="center"/>
      <protection/>
    </xf>
    <xf numFmtId="0" fontId="7" fillId="0" borderId="32" xfId="0" applyFont="1" applyBorder="1" applyAlignment="1" applyProtection="1">
      <alignment horizontal="center"/>
      <protection/>
    </xf>
    <xf numFmtId="0" fontId="7" fillId="0" borderId="17" xfId="0" applyFont="1" applyBorder="1" applyAlignment="1" applyProtection="1">
      <alignment horizontal="left"/>
      <protection/>
    </xf>
    <xf numFmtId="0" fontId="7" fillId="0" borderId="20" xfId="0" applyFont="1" applyBorder="1" applyAlignment="1" applyProtection="1">
      <alignment horizontal="left"/>
      <protection/>
    </xf>
    <xf numFmtId="0" fontId="7" fillId="0" borderId="32" xfId="0" applyFont="1" applyBorder="1" applyAlignment="1" applyProtection="1">
      <alignment horizontal="left"/>
      <protection/>
    </xf>
    <xf numFmtId="0" fontId="7" fillId="0" borderId="16" xfId="0" applyFont="1" applyBorder="1" applyAlignment="1" applyProtection="1">
      <alignment horizontal="left"/>
      <protection/>
    </xf>
    <xf numFmtId="0" fontId="7" fillId="0" borderId="18" xfId="0" applyFont="1" applyBorder="1" applyAlignment="1" applyProtection="1">
      <alignment horizontal="left"/>
      <protection/>
    </xf>
    <xf numFmtId="0" fontId="7" fillId="0" borderId="19" xfId="0" applyFont="1" applyBorder="1" applyAlignment="1" applyProtection="1">
      <alignment horizontal="left"/>
      <protection/>
    </xf>
    <xf numFmtId="0" fontId="12" fillId="35" borderId="50" xfId="0" applyFont="1" applyFill="1" applyBorder="1" applyAlignment="1" applyProtection="1">
      <alignment horizontal="center" vertical="center"/>
      <protection/>
    </xf>
    <xf numFmtId="0" fontId="12" fillId="35" borderId="51" xfId="0" applyFont="1" applyFill="1" applyBorder="1" applyAlignment="1" applyProtection="1">
      <alignment horizontal="center" vertical="center"/>
      <protection/>
    </xf>
    <xf numFmtId="0" fontId="12" fillId="35" borderId="52" xfId="0" applyFont="1" applyFill="1" applyBorder="1" applyAlignment="1" applyProtection="1">
      <alignment horizontal="center" vertical="center"/>
      <protection/>
    </xf>
    <xf numFmtId="0" fontId="7" fillId="0" borderId="0" xfId="0" applyFont="1" applyAlignment="1" applyProtection="1">
      <alignment horizontal="center"/>
      <protection/>
    </xf>
    <xf numFmtId="0" fontId="7" fillId="0" borderId="0" xfId="0" applyFont="1" applyAlignment="1" applyProtection="1">
      <alignment horizontal="distributed"/>
      <protection/>
    </xf>
    <xf numFmtId="0" fontId="7" fillId="0" borderId="17" xfId="0" applyFont="1" applyBorder="1" applyAlignment="1" applyProtection="1">
      <alignment horizontal="left" vertical="center"/>
      <protection/>
    </xf>
    <xf numFmtId="0" fontId="7" fillId="0" borderId="20" xfId="0" applyFont="1" applyBorder="1" applyAlignment="1" applyProtection="1">
      <alignment horizontal="left" vertical="center"/>
      <protection/>
    </xf>
    <xf numFmtId="0" fontId="7" fillId="42" borderId="20" xfId="0" applyFont="1" applyFill="1" applyBorder="1" applyAlignment="1" applyProtection="1">
      <alignment horizontal="left" vertical="center"/>
      <protection locked="0"/>
    </xf>
    <xf numFmtId="0" fontId="7" fillId="42" borderId="32" xfId="0" applyFont="1" applyFill="1" applyBorder="1" applyAlignment="1" applyProtection="1">
      <alignment horizontal="left" vertical="center"/>
      <protection locked="0"/>
    </xf>
    <xf numFmtId="0" fontId="7" fillId="0" borderId="32" xfId="0" applyFont="1" applyBorder="1" applyAlignment="1" applyProtection="1">
      <alignment horizontal="left" vertical="center"/>
      <protection/>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xf>
    <xf numFmtId="0" fontId="0" fillId="0" borderId="52" xfId="0" applyBorder="1" applyAlignment="1">
      <alignment/>
    </xf>
    <xf numFmtId="0" fontId="118" fillId="0" borderId="36" xfId="0" applyFont="1" applyBorder="1" applyAlignment="1">
      <alignment horizontal="center" vertical="center" wrapText="1"/>
    </xf>
    <xf numFmtId="0" fontId="118" fillId="0" borderId="43" xfId="0" applyFont="1" applyBorder="1" applyAlignment="1">
      <alignment horizontal="center" vertical="center" wrapText="1"/>
    </xf>
    <xf numFmtId="0" fontId="118" fillId="0" borderId="12" xfId="0" applyFont="1" applyBorder="1" applyAlignment="1">
      <alignment horizontal="center" vertical="center" wrapText="1"/>
    </xf>
    <xf numFmtId="0" fontId="118" fillId="0" borderId="19" xfId="0" applyFont="1" applyBorder="1" applyAlignment="1">
      <alignment horizontal="center" vertical="center" wrapText="1"/>
    </xf>
    <xf numFmtId="0" fontId="131" fillId="33" borderId="10" xfId="0" applyFont="1" applyFill="1" applyBorder="1" applyAlignment="1" applyProtection="1">
      <alignment horizontal="left"/>
      <protection locked="0"/>
    </xf>
    <xf numFmtId="0" fontId="131" fillId="0" borderId="10" xfId="0" applyFont="1" applyFill="1" applyBorder="1" applyAlignment="1">
      <alignment horizontal="left"/>
    </xf>
    <xf numFmtId="0" fontId="119" fillId="0" borderId="1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1.png" /><Relationship Id="rId5" Type="http://schemas.openxmlformats.org/officeDocument/2006/relationships/image" Target="../media/image2.png" /><Relationship Id="rId6"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1019175</xdr:colOff>
      <xdr:row>2</xdr:row>
      <xdr:rowOff>66675</xdr:rowOff>
    </xdr:from>
    <xdr:to>
      <xdr:col>9</xdr:col>
      <xdr:colOff>1876425</xdr:colOff>
      <xdr:row>2</xdr:row>
      <xdr:rowOff>561975</xdr:rowOff>
    </xdr:to>
    <xdr:sp>
      <xdr:nvSpPr>
        <xdr:cNvPr id="1" name="Rectangle 1"/>
        <xdr:cNvSpPr>
          <a:spLocks/>
        </xdr:cNvSpPr>
      </xdr:nvSpPr>
      <xdr:spPr>
        <a:xfrm>
          <a:off x="16440150" y="695325"/>
          <a:ext cx="857250" cy="4953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1</xdr:col>
      <xdr:colOff>142875</xdr:colOff>
      <xdr:row>2</xdr:row>
      <xdr:rowOff>133350</xdr:rowOff>
    </xdr:from>
    <xdr:to>
      <xdr:col>1</xdr:col>
      <xdr:colOff>847725</xdr:colOff>
      <xdr:row>2</xdr:row>
      <xdr:rowOff>495300</xdr:rowOff>
    </xdr:to>
    <xdr:pic>
      <xdr:nvPicPr>
        <xdr:cNvPr id="2" name="CommandButton1"/>
        <xdr:cNvPicPr preferRelativeResize="1">
          <a:picLocks noChangeAspect="0"/>
        </xdr:cNvPicPr>
      </xdr:nvPicPr>
      <xdr:blipFill>
        <a:blip r:embed="rId1"/>
        <a:stretch>
          <a:fillRect/>
        </a:stretch>
      </xdr:blipFill>
      <xdr:spPr>
        <a:xfrm>
          <a:off x="171450" y="762000"/>
          <a:ext cx="704850" cy="361950"/>
        </a:xfrm>
        <a:prstGeom prst="rect">
          <a:avLst/>
        </a:prstGeom>
        <a:noFill/>
        <a:ln w="9525" cmpd="sng">
          <a:noFill/>
        </a:ln>
      </xdr:spPr>
    </xdr:pic>
    <xdr:clientData fPrintsWithSheet="0"/>
  </xdr:twoCellAnchor>
  <xdr:twoCellAnchor editAs="absolute">
    <xdr:from>
      <xdr:col>1</xdr:col>
      <xdr:colOff>1019175</xdr:colOff>
      <xdr:row>2</xdr:row>
      <xdr:rowOff>133350</xdr:rowOff>
    </xdr:from>
    <xdr:to>
      <xdr:col>1</xdr:col>
      <xdr:colOff>1724025</xdr:colOff>
      <xdr:row>2</xdr:row>
      <xdr:rowOff>495300</xdr:rowOff>
    </xdr:to>
    <xdr:pic>
      <xdr:nvPicPr>
        <xdr:cNvPr id="3" name="CommandButton2"/>
        <xdr:cNvPicPr preferRelativeResize="1">
          <a:picLocks noChangeAspect="0"/>
        </xdr:cNvPicPr>
      </xdr:nvPicPr>
      <xdr:blipFill>
        <a:blip r:embed="rId2"/>
        <a:stretch>
          <a:fillRect/>
        </a:stretch>
      </xdr:blipFill>
      <xdr:spPr>
        <a:xfrm>
          <a:off x="1047750" y="762000"/>
          <a:ext cx="704850" cy="361950"/>
        </a:xfrm>
        <a:prstGeom prst="rect">
          <a:avLst/>
        </a:prstGeom>
        <a:noFill/>
        <a:ln w="9525" cmpd="sng">
          <a:noFill/>
        </a:ln>
      </xdr:spPr>
    </xdr:pic>
    <xdr:clientData fPrintsWithSheet="0"/>
  </xdr:twoCellAnchor>
  <xdr:twoCellAnchor editAs="absolute">
    <xdr:from>
      <xdr:col>1</xdr:col>
      <xdr:colOff>1895475</xdr:colOff>
      <xdr:row>2</xdr:row>
      <xdr:rowOff>133350</xdr:rowOff>
    </xdr:from>
    <xdr:to>
      <xdr:col>1</xdr:col>
      <xdr:colOff>2600325</xdr:colOff>
      <xdr:row>2</xdr:row>
      <xdr:rowOff>495300</xdr:rowOff>
    </xdr:to>
    <xdr:pic>
      <xdr:nvPicPr>
        <xdr:cNvPr id="4" name="CommandButton3"/>
        <xdr:cNvPicPr preferRelativeResize="1">
          <a:picLocks noChangeAspect="0"/>
        </xdr:cNvPicPr>
      </xdr:nvPicPr>
      <xdr:blipFill>
        <a:blip r:embed="rId3"/>
        <a:stretch>
          <a:fillRect/>
        </a:stretch>
      </xdr:blipFill>
      <xdr:spPr>
        <a:xfrm>
          <a:off x="1924050" y="762000"/>
          <a:ext cx="704850" cy="361950"/>
        </a:xfrm>
        <a:prstGeom prst="rect">
          <a:avLst/>
        </a:prstGeom>
        <a:noFill/>
        <a:ln w="9525" cmpd="sng">
          <a:noFill/>
        </a:ln>
      </xdr:spPr>
    </xdr:pic>
    <xdr:clientData fPrintsWithSheet="0"/>
  </xdr:twoCellAnchor>
  <xdr:twoCellAnchor editAs="absolute">
    <xdr:from>
      <xdr:col>9</xdr:col>
      <xdr:colOff>1104900</xdr:colOff>
      <xdr:row>2</xdr:row>
      <xdr:rowOff>133350</xdr:rowOff>
    </xdr:from>
    <xdr:to>
      <xdr:col>9</xdr:col>
      <xdr:colOff>1809750</xdr:colOff>
      <xdr:row>2</xdr:row>
      <xdr:rowOff>495300</xdr:rowOff>
    </xdr:to>
    <xdr:pic>
      <xdr:nvPicPr>
        <xdr:cNvPr id="5" name="CommandButton4"/>
        <xdr:cNvPicPr preferRelativeResize="1">
          <a:picLocks noChangeAspect="0"/>
        </xdr:cNvPicPr>
      </xdr:nvPicPr>
      <xdr:blipFill>
        <a:blip r:embed="rId4"/>
        <a:stretch>
          <a:fillRect/>
        </a:stretch>
      </xdr:blipFill>
      <xdr:spPr>
        <a:xfrm>
          <a:off x="16525875" y="762000"/>
          <a:ext cx="704850" cy="3619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10</xdr:row>
      <xdr:rowOff>152400</xdr:rowOff>
    </xdr:from>
    <xdr:to>
      <xdr:col>2</xdr:col>
      <xdr:colOff>238125</xdr:colOff>
      <xdr:row>10</xdr:row>
      <xdr:rowOff>676275</xdr:rowOff>
    </xdr:to>
    <xdr:pic>
      <xdr:nvPicPr>
        <xdr:cNvPr id="1" name="Afbeelding 33"/>
        <xdr:cNvPicPr preferRelativeResize="1">
          <a:picLocks noChangeAspect="1"/>
        </xdr:cNvPicPr>
      </xdr:nvPicPr>
      <xdr:blipFill>
        <a:blip r:embed="rId1"/>
        <a:stretch>
          <a:fillRect/>
        </a:stretch>
      </xdr:blipFill>
      <xdr:spPr>
        <a:xfrm>
          <a:off x="266700" y="5362575"/>
          <a:ext cx="10763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590550</xdr:colOff>
      <xdr:row>0</xdr:row>
      <xdr:rowOff>0</xdr:rowOff>
    </xdr:to>
    <xdr:pic>
      <xdr:nvPicPr>
        <xdr:cNvPr id="1" name="Picture 6"/>
        <xdr:cNvPicPr preferRelativeResize="1">
          <a:picLocks noChangeAspect="1"/>
        </xdr:cNvPicPr>
      </xdr:nvPicPr>
      <xdr:blipFill>
        <a:blip r:embed="rId1"/>
        <a:stretch>
          <a:fillRect/>
        </a:stretch>
      </xdr:blipFill>
      <xdr:spPr>
        <a:xfrm>
          <a:off x="171450" y="0"/>
          <a:ext cx="590550" cy="0"/>
        </a:xfrm>
        <a:prstGeom prst="rect">
          <a:avLst/>
        </a:prstGeom>
        <a:noFill/>
        <a:ln w="9525" cmpd="sng">
          <a:noFill/>
        </a:ln>
      </xdr:spPr>
    </xdr:pic>
    <xdr:clientData/>
  </xdr:twoCellAnchor>
  <xdr:twoCellAnchor>
    <xdr:from>
      <xdr:col>1</xdr:col>
      <xdr:colOff>9525</xdr:colOff>
      <xdr:row>24</xdr:row>
      <xdr:rowOff>981075</xdr:rowOff>
    </xdr:from>
    <xdr:to>
      <xdr:col>1</xdr:col>
      <xdr:colOff>590550</xdr:colOff>
      <xdr:row>24</xdr:row>
      <xdr:rowOff>1352550</xdr:rowOff>
    </xdr:to>
    <xdr:pic>
      <xdr:nvPicPr>
        <xdr:cNvPr id="2" name="Picture 12"/>
        <xdr:cNvPicPr preferRelativeResize="1">
          <a:picLocks noChangeAspect="1"/>
        </xdr:cNvPicPr>
      </xdr:nvPicPr>
      <xdr:blipFill>
        <a:blip r:embed="rId1"/>
        <a:stretch>
          <a:fillRect/>
        </a:stretch>
      </xdr:blipFill>
      <xdr:spPr>
        <a:xfrm>
          <a:off x="180975" y="6515100"/>
          <a:ext cx="581025" cy="371475"/>
        </a:xfrm>
        <a:prstGeom prst="rect">
          <a:avLst/>
        </a:prstGeom>
        <a:noFill/>
        <a:ln w="9525" cmpd="sng">
          <a:noFill/>
        </a:ln>
      </xdr:spPr>
    </xdr:pic>
    <xdr:clientData/>
  </xdr:twoCellAnchor>
  <xdr:twoCellAnchor editAs="oneCell">
    <xdr:from>
      <xdr:col>1</xdr:col>
      <xdr:colOff>476250</xdr:colOff>
      <xdr:row>2</xdr:row>
      <xdr:rowOff>28575</xdr:rowOff>
    </xdr:from>
    <xdr:to>
      <xdr:col>3</xdr:col>
      <xdr:colOff>438150</xdr:colOff>
      <xdr:row>4</xdr:row>
      <xdr:rowOff>161925</xdr:rowOff>
    </xdr:to>
    <xdr:pic>
      <xdr:nvPicPr>
        <xdr:cNvPr id="3" name="Afbeelding 33"/>
        <xdr:cNvPicPr preferRelativeResize="1">
          <a:picLocks noChangeAspect="1"/>
        </xdr:cNvPicPr>
      </xdr:nvPicPr>
      <xdr:blipFill>
        <a:blip r:embed="rId2"/>
        <a:stretch>
          <a:fillRect/>
        </a:stretch>
      </xdr:blipFill>
      <xdr:spPr>
        <a:xfrm>
          <a:off x="647700" y="295275"/>
          <a:ext cx="118110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xdr:row>
      <xdr:rowOff>123825</xdr:rowOff>
    </xdr:from>
    <xdr:to>
      <xdr:col>1</xdr:col>
      <xdr:colOff>666750</xdr:colOff>
      <xdr:row>5</xdr:row>
      <xdr:rowOff>276225</xdr:rowOff>
    </xdr:to>
    <xdr:sp>
      <xdr:nvSpPr>
        <xdr:cNvPr id="1" name="AutoShape 5"/>
        <xdr:cNvSpPr>
          <a:spLocks/>
        </xdr:cNvSpPr>
      </xdr:nvSpPr>
      <xdr:spPr>
        <a:xfrm>
          <a:off x="476250" y="1247775"/>
          <a:ext cx="533400" cy="152400"/>
        </a:xfrm>
        <a:prstGeom prst="rightArrow">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304800</xdr:colOff>
      <xdr:row>1</xdr:row>
      <xdr:rowOff>76200</xdr:rowOff>
    </xdr:from>
    <xdr:ext cx="2133600" cy="495300"/>
    <xdr:sp>
      <xdr:nvSpPr>
        <xdr:cNvPr id="2" name="Text Box 17"/>
        <xdr:cNvSpPr txBox="1">
          <a:spLocks noChangeArrowheads="1"/>
        </xdr:cNvSpPr>
      </xdr:nvSpPr>
      <xdr:spPr>
        <a:xfrm>
          <a:off x="5172075" y="304800"/>
          <a:ext cx="2133600" cy="495300"/>
        </a:xfrm>
        <a:prstGeom prst="rect">
          <a:avLst/>
        </a:prstGeom>
        <a:no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Legende Inbreuk &amp; vaststellingen</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blauw=nieuwe punten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zwart=oude punten
</a:t>
          </a:r>
        </a:p>
      </xdr:txBody>
    </xdr:sp>
    <xdr:clientData/>
  </xdr:oneCellAnchor>
  <xdr:oneCellAnchor>
    <xdr:from>
      <xdr:col>6</xdr:col>
      <xdr:colOff>400050</xdr:colOff>
      <xdr:row>0</xdr:row>
      <xdr:rowOff>133350</xdr:rowOff>
    </xdr:from>
    <xdr:ext cx="2809875" cy="666750"/>
    <xdr:sp>
      <xdr:nvSpPr>
        <xdr:cNvPr id="3" name="Text Box 19"/>
        <xdr:cNvSpPr txBox="1">
          <a:spLocks noChangeArrowheads="1"/>
        </xdr:cNvSpPr>
      </xdr:nvSpPr>
      <xdr:spPr>
        <a:xfrm>
          <a:off x="7458075" y="133350"/>
          <a:ext cx="2809875" cy="666750"/>
        </a:xfrm>
        <a:prstGeom prst="rect">
          <a:avLst/>
        </a:prstGeom>
        <a:no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Legende Status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groen=opgelost
</a:t>
          </a:r>
          <a:r>
            <a:rPr lang="en-US" cap="none" sz="1000" b="0" i="0" u="none" baseline="0">
              <a:solidFill>
                <a:srgbClr val="000000"/>
              </a:solidFill>
              <a:latin typeface="Arial"/>
              <a:ea typeface="Arial"/>
              <a:cs typeface="Arial"/>
            </a:rPr>
            <a:t>geel=in behandeling
</a:t>
          </a:r>
          <a:r>
            <a:rPr lang="en-US" cap="none" sz="1000" b="0" i="0" u="none" baseline="0">
              <a:solidFill>
                <a:srgbClr val="000000"/>
              </a:solidFill>
              <a:latin typeface="Arial"/>
              <a:ea typeface="Arial"/>
              <a:cs typeface="Arial"/>
            </a:rPr>
            <a:t>rood=open punt, gevaar-onmiddellijke actie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is.eggermont@bofas.be" TargetMode="External" /><Relationship Id="rId2" Type="http://schemas.openxmlformats.org/officeDocument/2006/relationships/hyperlink" Target="mailto:info@ovam.be" TargetMode="External" /><Relationship Id="rId3" Type="http://schemas.openxmlformats.org/officeDocument/2006/relationships/hyperlink" Target="mailto:kris.eggermont@bofas.be" TargetMode="External" /><Relationship Id="rId4" Type="http://schemas.openxmlformats.org/officeDocument/2006/relationships/hyperlink" Target="mailto:info@ovam.be" TargetMode="External" /><Relationship Id="rId5" Type="http://schemas.openxmlformats.org/officeDocument/2006/relationships/hyperlink" Target="mailto:kris.eggermont@bofas.be" TargetMode="External" /><Relationship Id="rId6" Type="http://schemas.openxmlformats.org/officeDocument/2006/relationships/hyperlink" Target="mailto:info@ovam.be"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vmlDrawing" Target="../drawings/vmlDrawing3.vml" /><Relationship Id="rId8" Type="http://schemas.openxmlformats.org/officeDocument/2006/relationships/drawing" Target="../drawings/drawing3.xml" /><Relationship Id="rId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H78"/>
  <sheetViews>
    <sheetView tabSelected="1" zoomScaleSheetLayoutView="40" zoomScalePageLayoutView="0" workbookViewId="0" topLeftCell="A1">
      <pane ySplit="4" topLeftCell="A17" activePane="bottomLeft" state="frozen"/>
      <selection pane="topLeft" activeCell="A1" sqref="A1"/>
      <selection pane="bottomLeft" activeCell="C1" sqref="C1"/>
    </sheetView>
  </sheetViews>
  <sheetFormatPr defaultColWidth="9.140625" defaultRowHeight="12.75"/>
  <cols>
    <col min="1" max="1" width="0.42578125" style="167" customWidth="1"/>
    <col min="2" max="2" width="45.7109375" style="168" customWidth="1"/>
    <col min="3" max="3" width="41.140625" style="168" customWidth="1"/>
    <col min="4" max="4" width="34.28125" style="168" customWidth="1"/>
    <col min="5" max="5" width="32.140625" style="168" customWidth="1"/>
    <col min="6" max="6" width="27.28125" style="168" customWidth="1"/>
    <col min="7" max="7" width="16.7109375" style="168" customWidth="1"/>
    <col min="8" max="8" width="16.57421875" style="168" customWidth="1"/>
    <col min="9" max="9" width="17.00390625" style="168" customWidth="1"/>
    <col min="10" max="10" width="34.28125" style="168" customWidth="1"/>
    <col min="11" max="11" width="3.7109375" style="170" customWidth="1"/>
    <col min="12" max="12" width="0.42578125" style="171" customWidth="1"/>
    <col min="13" max="13" width="45.7109375" style="168" customWidth="1"/>
    <col min="14" max="14" width="41.140625" style="168" customWidth="1"/>
    <col min="15" max="15" width="34.28125" style="168" customWidth="1"/>
    <col min="16" max="16" width="32.140625" style="168" customWidth="1"/>
    <col min="17" max="17" width="27.28125" style="168" customWidth="1"/>
    <col min="18" max="18" width="16.7109375" style="168" customWidth="1"/>
    <col min="19" max="19" width="16.57421875" style="168" customWidth="1"/>
    <col min="20" max="20" width="17.00390625" style="168" customWidth="1"/>
    <col min="21" max="21" width="34.28125" style="168" customWidth="1"/>
    <col min="22" max="22" width="3.7109375" style="170" customWidth="1"/>
    <col min="23" max="23" width="0.42578125" style="171" customWidth="1"/>
    <col min="24" max="24" width="45.7109375" style="168" customWidth="1"/>
    <col min="25" max="25" width="41.140625" style="168" customWidth="1"/>
    <col min="26" max="26" width="34.28125" style="168" customWidth="1"/>
    <col min="27" max="27" width="32.140625" style="168" customWidth="1"/>
    <col min="28" max="28" width="27.28125" style="168" customWidth="1"/>
    <col min="29" max="29" width="16.7109375" style="168" customWidth="1"/>
    <col min="30" max="30" width="16.57421875" style="168" customWidth="1"/>
    <col min="31" max="31" width="17.00390625" style="168" customWidth="1"/>
    <col min="32" max="32" width="34.28125" style="168" customWidth="1"/>
    <col min="33" max="34" width="0" style="167" hidden="1" customWidth="1"/>
    <col min="35" max="16384" width="9.140625" style="168" customWidth="1"/>
  </cols>
  <sheetData>
    <row r="1" spans="1:34" s="178" customFormat="1" ht="24.75" customHeight="1">
      <c r="A1" s="172" t="s">
        <v>279</v>
      </c>
      <c r="B1" s="166" t="s">
        <v>61</v>
      </c>
      <c r="C1" s="190"/>
      <c r="D1" s="166" t="s">
        <v>58</v>
      </c>
      <c r="E1" s="190"/>
      <c r="F1" s="166" t="s">
        <v>270</v>
      </c>
      <c r="G1" s="244" t="s">
        <v>271</v>
      </c>
      <c r="H1" s="173"/>
      <c r="I1" s="173"/>
      <c r="J1" s="174"/>
      <c r="K1" s="175"/>
      <c r="L1" s="176" t="s">
        <v>279</v>
      </c>
      <c r="M1" s="166" t="str">
        <f aca="true" t="shared" si="0" ref="M1:Q5">+IF(B1&lt;&gt;"",B1,"")</f>
        <v>Dossiernr</v>
      </c>
      <c r="N1" s="321">
        <f t="shared" si="0"/>
      </c>
      <c r="O1" s="322" t="str">
        <f t="shared" si="0"/>
        <v>Straat + huisnr</v>
      </c>
      <c r="P1" s="321">
        <f t="shared" si="0"/>
      </c>
      <c r="Q1" s="166" t="str">
        <f t="shared" si="0"/>
        <v>fase van onderzoek</v>
      </c>
      <c r="R1" s="245" t="s">
        <v>269</v>
      </c>
      <c r="S1" s="173"/>
      <c r="T1" s="173"/>
      <c r="U1" s="174"/>
      <c r="V1" s="175"/>
      <c r="W1" s="176" t="s">
        <v>279</v>
      </c>
      <c r="X1" s="322" t="str">
        <f aca="true" t="shared" si="1" ref="X1:AB3">+IF(M1&lt;&gt;"",M1,"")</f>
        <v>Dossiernr</v>
      </c>
      <c r="Y1" s="321">
        <f t="shared" si="1"/>
      </c>
      <c r="Z1" s="322" t="str">
        <f t="shared" si="1"/>
        <v>Straat + huisnr</v>
      </c>
      <c r="AA1" s="321">
        <f t="shared" si="1"/>
      </c>
      <c r="AB1" s="166" t="str">
        <f t="shared" si="1"/>
        <v>fase van onderzoek</v>
      </c>
      <c r="AC1" s="246" t="s">
        <v>268</v>
      </c>
      <c r="AD1" s="173"/>
      <c r="AE1" s="173"/>
      <c r="AF1" s="174"/>
      <c r="AG1" s="177">
        <f>+ROW(Endrow)</f>
        <v>65</v>
      </c>
      <c r="AH1" s="177" t="s">
        <v>280</v>
      </c>
    </row>
    <row r="2" spans="1:34" s="178" customFormat="1" ht="24.75" customHeight="1" thickBot="1">
      <c r="A2" s="179">
        <v>1</v>
      </c>
      <c r="B2" s="169" t="s">
        <v>65</v>
      </c>
      <c r="C2" s="191"/>
      <c r="D2" s="169" t="s">
        <v>266</v>
      </c>
      <c r="E2" s="191"/>
      <c r="F2" s="180"/>
      <c r="G2" s="180"/>
      <c r="H2" s="180"/>
      <c r="I2" s="180"/>
      <c r="J2" s="181"/>
      <c r="K2" s="175"/>
      <c r="L2" s="182">
        <v>1</v>
      </c>
      <c r="M2" s="169" t="str">
        <f t="shared" si="0"/>
        <v>Stationnaam</v>
      </c>
      <c r="N2" s="323">
        <f t="shared" si="0"/>
      </c>
      <c r="O2" s="324" t="str">
        <f t="shared" si="0"/>
        <v>Postcode - gemeente</v>
      </c>
      <c r="P2" s="323">
        <f t="shared" si="0"/>
      </c>
      <c r="Q2" s="180">
        <f t="shared" si="0"/>
      </c>
      <c r="R2" s="180"/>
      <c r="S2" s="180"/>
      <c r="T2" s="180"/>
      <c r="U2" s="181"/>
      <c r="V2" s="175"/>
      <c r="W2" s="182">
        <v>1</v>
      </c>
      <c r="X2" s="324" t="str">
        <f t="shared" si="1"/>
        <v>Stationnaam</v>
      </c>
      <c r="Y2" s="323">
        <f t="shared" si="1"/>
      </c>
      <c r="Z2" s="324" t="str">
        <f t="shared" si="1"/>
        <v>Postcode - gemeente</v>
      </c>
      <c r="AA2" s="323">
        <f t="shared" si="1"/>
      </c>
      <c r="AB2" s="180">
        <f t="shared" si="1"/>
      </c>
      <c r="AC2" s="180"/>
      <c r="AD2" s="180"/>
      <c r="AE2" s="180"/>
      <c r="AF2" s="181"/>
      <c r="AG2" s="177"/>
      <c r="AH2" s="177"/>
    </row>
    <row r="3" spans="1:34" s="178" customFormat="1" ht="49.5" customHeight="1" thickBot="1">
      <c r="A3" s="179">
        <v>1</v>
      </c>
      <c r="B3" s="364" t="str">
        <f>CONCATENATE("Achilles Projectfiche 3 : CONTACTFICHE- DOSSIERNR ",C1)</f>
        <v>Achilles Projectfiche 3 : CONTACTFICHE- DOSSIERNR </v>
      </c>
      <c r="C3" s="365"/>
      <c r="D3" s="365"/>
      <c r="E3" s="365"/>
      <c r="F3" s="365"/>
      <c r="G3" s="365"/>
      <c r="H3" s="365"/>
      <c r="I3" s="365"/>
      <c r="J3" s="366"/>
      <c r="K3" s="183"/>
      <c r="L3" s="182">
        <v>1</v>
      </c>
      <c r="M3" s="364" t="str">
        <f t="shared" si="0"/>
        <v>Achilles Projectfiche 3 : CONTACTFICHE- DOSSIERNR </v>
      </c>
      <c r="N3" s="365">
        <f t="shared" si="0"/>
      </c>
      <c r="O3" s="365">
        <f t="shared" si="0"/>
      </c>
      <c r="P3" s="365">
        <f t="shared" si="0"/>
      </c>
      <c r="Q3" s="365">
        <f t="shared" si="0"/>
      </c>
      <c r="R3" s="365">
        <f aca="true" t="shared" si="2" ref="R3:U5">+IF(G3&lt;&gt;"",G3,"")</f>
      </c>
      <c r="S3" s="365">
        <f t="shared" si="2"/>
      </c>
      <c r="T3" s="365">
        <f t="shared" si="2"/>
      </c>
      <c r="U3" s="366">
        <f t="shared" si="2"/>
      </c>
      <c r="V3" s="183"/>
      <c r="W3" s="182">
        <v>1</v>
      </c>
      <c r="X3" s="364" t="str">
        <f t="shared" si="1"/>
        <v>Achilles Projectfiche 3 : CONTACTFICHE- DOSSIERNR </v>
      </c>
      <c r="Y3" s="365">
        <f t="shared" si="1"/>
      </c>
      <c r="Z3" s="365">
        <f t="shared" si="1"/>
      </c>
      <c r="AA3" s="365">
        <f t="shared" si="1"/>
      </c>
      <c r="AB3" s="365">
        <f t="shared" si="1"/>
      </c>
      <c r="AC3" s="365">
        <f aca="true" t="shared" si="3" ref="AC3:AF5">+IF(R3&lt;&gt;"",R3,"")</f>
      </c>
      <c r="AD3" s="365">
        <f t="shared" si="3"/>
      </c>
      <c r="AE3" s="365">
        <f t="shared" si="3"/>
      </c>
      <c r="AF3" s="366">
        <f t="shared" si="3"/>
      </c>
      <c r="AG3" s="177"/>
      <c r="AH3" s="177"/>
    </row>
    <row r="4" spans="1:34" s="178" customFormat="1" ht="15.75" customHeight="1" thickBot="1">
      <c r="A4" s="179">
        <v>1</v>
      </c>
      <c r="B4" s="250" t="s">
        <v>2</v>
      </c>
      <c r="C4" s="251" t="s">
        <v>1</v>
      </c>
      <c r="D4" s="252" t="s">
        <v>0</v>
      </c>
      <c r="E4" s="250" t="s">
        <v>58</v>
      </c>
      <c r="F4" s="252" t="s">
        <v>68</v>
      </c>
      <c r="G4" s="252" t="s">
        <v>3</v>
      </c>
      <c r="H4" s="252" t="s">
        <v>4</v>
      </c>
      <c r="I4" s="252" t="s">
        <v>5</v>
      </c>
      <c r="J4" s="252" t="s">
        <v>57</v>
      </c>
      <c r="K4" s="253"/>
      <c r="L4" s="254">
        <v>1</v>
      </c>
      <c r="M4" s="250" t="str">
        <f t="shared" si="0"/>
        <v>Activiteit</v>
      </c>
      <c r="N4" s="251" t="str">
        <f t="shared" si="0"/>
        <v>Tussenkomende partij</v>
      </c>
      <c r="O4" s="252" t="str">
        <f t="shared" si="0"/>
        <v>Contactpersoon</v>
      </c>
      <c r="P4" s="250" t="str">
        <f t="shared" si="0"/>
        <v>Straat + huisnr</v>
      </c>
      <c r="Q4" s="252" t="str">
        <f t="shared" si="0"/>
        <v>Postcode-Gemeente</v>
      </c>
      <c r="R4" s="252" t="str">
        <f t="shared" si="2"/>
        <v>GSM</v>
      </c>
      <c r="S4" s="252" t="str">
        <f t="shared" si="2"/>
        <v>Telefoon</v>
      </c>
      <c r="T4" s="252" t="str">
        <f t="shared" si="2"/>
        <v>Fax</v>
      </c>
      <c r="U4" s="252" t="str">
        <f t="shared" si="2"/>
        <v>e-mail</v>
      </c>
      <c r="V4" s="253"/>
      <c r="W4" s="254">
        <v>1</v>
      </c>
      <c r="X4" s="250" t="str">
        <f aca="true" t="shared" si="4" ref="X4:AB5">+IF(M4&lt;&gt;"",M4,"")</f>
        <v>Activiteit</v>
      </c>
      <c r="Y4" s="251" t="str">
        <f t="shared" si="4"/>
        <v>Tussenkomende partij</v>
      </c>
      <c r="Z4" s="252" t="str">
        <f t="shared" si="4"/>
        <v>Contactpersoon</v>
      </c>
      <c r="AA4" s="250" t="str">
        <f t="shared" si="4"/>
        <v>Straat + huisnr</v>
      </c>
      <c r="AB4" s="252" t="str">
        <f t="shared" si="4"/>
        <v>Postcode-Gemeente</v>
      </c>
      <c r="AC4" s="252" t="str">
        <f t="shared" si="3"/>
        <v>GSM</v>
      </c>
      <c r="AD4" s="252" t="str">
        <f t="shared" si="3"/>
        <v>Telefoon</v>
      </c>
      <c r="AE4" s="252" t="str">
        <f t="shared" si="3"/>
        <v>Fax</v>
      </c>
      <c r="AF4" s="252" t="str">
        <f t="shared" si="3"/>
        <v>e-mail</v>
      </c>
      <c r="AG4" s="177"/>
      <c r="AH4" s="177"/>
    </row>
    <row r="5" spans="1:34" s="178" customFormat="1" ht="15" thickBot="1">
      <c r="A5" s="179" t="s">
        <v>279</v>
      </c>
      <c r="B5" s="367" t="s">
        <v>6</v>
      </c>
      <c r="C5" s="368"/>
      <c r="D5" s="368"/>
      <c r="E5" s="368"/>
      <c r="F5" s="368"/>
      <c r="G5" s="368"/>
      <c r="H5" s="368"/>
      <c r="I5" s="368"/>
      <c r="J5" s="369"/>
      <c r="K5" s="255"/>
      <c r="L5" s="254" t="s">
        <v>279</v>
      </c>
      <c r="M5" s="367" t="str">
        <f t="shared" si="0"/>
        <v>Intervenanten</v>
      </c>
      <c r="N5" s="368">
        <f t="shared" si="0"/>
      </c>
      <c r="O5" s="368">
        <f t="shared" si="0"/>
      </c>
      <c r="P5" s="368">
        <f t="shared" si="0"/>
      </c>
      <c r="Q5" s="368">
        <f t="shared" si="0"/>
      </c>
      <c r="R5" s="368">
        <f t="shared" si="2"/>
      </c>
      <c r="S5" s="368">
        <f t="shared" si="2"/>
      </c>
      <c r="T5" s="368">
        <f t="shared" si="2"/>
      </c>
      <c r="U5" s="369">
        <f t="shared" si="2"/>
      </c>
      <c r="V5" s="255"/>
      <c r="W5" s="254" t="s">
        <v>279</v>
      </c>
      <c r="X5" s="367" t="str">
        <f t="shared" si="4"/>
        <v>Intervenanten</v>
      </c>
      <c r="Y5" s="368">
        <f t="shared" si="4"/>
      </c>
      <c r="Z5" s="368">
        <f t="shared" si="4"/>
      </c>
      <c r="AA5" s="368">
        <f t="shared" si="4"/>
      </c>
      <c r="AB5" s="368">
        <f t="shared" si="4"/>
      </c>
      <c r="AC5" s="368">
        <f t="shared" si="3"/>
      </c>
      <c r="AD5" s="368">
        <f t="shared" si="3"/>
      </c>
      <c r="AE5" s="368">
        <f t="shared" si="3"/>
      </c>
      <c r="AF5" s="369">
        <f t="shared" si="3"/>
      </c>
      <c r="AG5" s="177"/>
      <c r="AH5" s="177"/>
    </row>
    <row r="6" spans="1:34" s="178" customFormat="1" ht="14.25">
      <c r="A6" s="179">
        <v>1</v>
      </c>
      <c r="B6" s="256" t="s">
        <v>59</v>
      </c>
      <c r="C6" s="257" t="s">
        <v>369</v>
      </c>
      <c r="D6" s="258"/>
      <c r="E6" s="257" t="s">
        <v>273</v>
      </c>
      <c r="F6" s="257" t="s">
        <v>277</v>
      </c>
      <c r="G6" s="258"/>
      <c r="H6" s="258"/>
      <c r="I6" s="257" t="s">
        <v>156</v>
      </c>
      <c r="J6" s="259"/>
      <c r="K6" s="260"/>
      <c r="L6" s="254">
        <v>1</v>
      </c>
      <c r="M6" s="256" t="str">
        <f aca="true" t="shared" si="5" ref="M6:M18">+IF(B6&lt;&gt;"",B6,"")</f>
        <v>Opdrachtgever - PL</v>
      </c>
      <c r="N6" s="257" t="str">
        <f aca="true" t="shared" si="6" ref="N6:U6">+IF(C6&lt;&gt;"",C6,"")</f>
        <v>BOFAS vzw</v>
      </c>
      <c r="O6" s="258">
        <f t="shared" si="6"/>
      </c>
      <c r="P6" s="257" t="str">
        <f t="shared" si="6"/>
        <v>Av. Jules Bordetlaan 166 b1</v>
      </c>
      <c r="Q6" s="257" t="str">
        <f t="shared" si="6"/>
        <v>1140 Evere</v>
      </c>
      <c r="R6" s="258">
        <f t="shared" si="6"/>
      </c>
      <c r="S6" s="258">
        <f t="shared" si="6"/>
      </c>
      <c r="T6" s="257" t="str">
        <f t="shared" si="6"/>
        <v>02 788 29 99</v>
      </c>
      <c r="U6" s="259">
        <f t="shared" si="6"/>
      </c>
      <c r="V6" s="260"/>
      <c r="W6" s="254">
        <v>1</v>
      </c>
      <c r="X6" s="256" t="str">
        <f aca="true" t="shared" si="7" ref="X6:X18">+IF(M6&lt;&gt;"",M6,"")</f>
        <v>Opdrachtgever - PL</v>
      </c>
      <c r="Y6" s="257" t="str">
        <f aca="true" t="shared" si="8" ref="Y6:AF6">+IF(N6&lt;&gt;"",N6,"")</f>
        <v>BOFAS vzw</v>
      </c>
      <c r="Z6" s="258">
        <f t="shared" si="8"/>
      </c>
      <c r="AA6" s="257" t="str">
        <f t="shared" si="8"/>
        <v>Av. Jules Bordetlaan 166 b1</v>
      </c>
      <c r="AB6" s="257" t="str">
        <f t="shared" si="8"/>
        <v>1140 Evere</v>
      </c>
      <c r="AC6" s="258">
        <f t="shared" si="8"/>
      </c>
      <c r="AD6" s="258">
        <f t="shared" si="8"/>
      </c>
      <c r="AE6" s="257" t="str">
        <f t="shared" si="8"/>
        <v>02 788 29 99</v>
      </c>
      <c r="AF6" s="259">
        <f t="shared" si="8"/>
      </c>
      <c r="AG6" s="177"/>
      <c r="AH6" s="177"/>
    </row>
    <row r="7" spans="1:34" s="178" customFormat="1" ht="14.25">
      <c r="A7" s="179">
        <v>1</v>
      </c>
      <c r="B7" s="261" t="s">
        <v>390</v>
      </c>
      <c r="C7" s="262" t="str">
        <f>+IF(C6&lt;&gt;"",C6,"")</f>
        <v>BOFAS vzw</v>
      </c>
      <c r="D7" s="262" t="s">
        <v>272</v>
      </c>
      <c r="E7" s="262" t="str">
        <f>+IF(E6&lt;&gt;"",E6,"")</f>
        <v>Av. Jules Bordetlaan 166 b1</v>
      </c>
      <c r="F7" s="262" t="str">
        <f>+IF(F6&lt;&gt;"",F6,"")</f>
        <v>1140 Evere</v>
      </c>
      <c r="G7" s="263" t="s">
        <v>274</v>
      </c>
      <c r="H7" s="264" t="s">
        <v>275</v>
      </c>
      <c r="I7" s="262" t="str">
        <f>+IF(I6&lt;&gt;"",I6,"")</f>
        <v>02 788 29 99</v>
      </c>
      <c r="J7" s="265" t="s">
        <v>263</v>
      </c>
      <c r="K7" s="266"/>
      <c r="L7" s="254">
        <v>1</v>
      </c>
      <c r="M7" s="261" t="str">
        <f t="shared" si="5"/>
        <v>Opdrachtgever - TD</v>
      </c>
      <c r="N7" s="262" t="str">
        <f>+IF(N6&lt;&gt;"",N6,"")</f>
        <v>BOFAS vzw</v>
      </c>
      <c r="O7" s="262" t="str">
        <f>+IF(D7&lt;&gt;"",D7,"")</f>
        <v>Erik Goolaerts</v>
      </c>
      <c r="P7" s="262" t="str">
        <f>+IF(P6&lt;&gt;"",P6,"")</f>
        <v>Av. Jules Bordetlaan 166 b1</v>
      </c>
      <c r="Q7" s="262" t="str">
        <f>+IF(Q6&lt;&gt;"",Q6,"")</f>
        <v>1140 Evere</v>
      </c>
      <c r="R7" s="263" t="str">
        <f aca="true" t="shared" si="9" ref="R7:S10">+IF(G7&lt;&gt;"",G7,"")</f>
        <v>0497 44 73 50</v>
      </c>
      <c r="S7" s="264" t="str">
        <f t="shared" si="9"/>
        <v>02 788 29 37</v>
      </c>
      <c r="T7" s="262" t="str">
        <f>+IF(T6&lt;&gt;"",T6,"")</f>
        <v>02 788 29 99</v>
      </c>
      <c r="U7" s="265" t="str">
        <f>+IF(J7&lt;&gt;"",J7,"")</f>
        <v>erik.goolaerts@bofas.be</v>
      </c>
      <c r="V7" s="266"/>
      <c r="W7" s="254">
        <v>1</v>
      </c>
      <c r="X7" s="261" t="str">
        <f t="shared" si="7"/>
        <v>Opdrachtgever - TD</v>
      </c>
      <c r="Y7" s="262" t="str">
        <f>+IF(Y6&lt;&gt;"",Y6,"")</f>
        <v>BOFAS vzw</v>
      </c>
      <c r="Z7" s="262" t="str">
        <f>+IF(O7&lt;&gt;"",O7,"")</f>
        <v>Erik Goolaerts</v>
      </c>
      <c r="AA7" s="262" t="str">
        <f>+IF(AA6&lt;&gt;"",AA6,"")</f>
        <v>Av. Jules Bordetlaan 166 b1</v>
      </c>
      <c r="AB7" s="262" t="str">
        <f>+IF(AB6&lt;&gt;"",AB6,"")</f>
        <v>1140 Evere</v>
      </c>
      <c r="AC7" s="263" t="str">
        <f aca="true" t="shared" si="10" ref="AC7:AD10">+IF(R7&lt;&gt;"",R7,"")</f>
        <v>0497 44 73 50</v>
      </c>
      <c r="AD7" s="264" t="str">
        <f t="shared" si="10"/>
        <v>02 788 29 37</v>
      </c>
      <c r="AE7" s="262" t="str">
        <f>+IF(AE6&lt;&gt;"",AE6,"")</f>
        <v>02 788 29 99</v>
      </c>
      <c r="AF7" s="265" t="str">
        <f>+IF(U7&lt;&gt;"",U7,"")</f>
        <v>erik.goolaerts@bofas.be</v>
      </c>
      <c r="AG7" s="177"/>
      <c r="AH7" s="177"/>
    </row>
    <row r="8" spans="1:34" s="178" customFormat="1" ht="14.25">
      <c r="A8" s="179">
        <v>1</v>
      </c>
      <c r="B8" s="261" t="s">
        <v>60</v>
      </c>
      <c r="C8" s="262" t="str">
        <f>+IF(C6&lt;&gt;"",C6,"")</f>
        <v>BOFAS vzw</v>
      </c>
      <c r="D8" s="262" t="s">
        <v>276</v>
      </c>
      <c r="E8" s="262" t="str">
        <f>+IF(E6&lt;&gt;"",E6,"")</f>
        <v>Av. Jules Bordetlaan 166 b1</v>
      </c>
      <c r="F8" s="262" t="str">
        <f>+IF(F6&lt;&gt;"",F6,"")</f>
        <v>1140 Evere</v>
      </c>
      <c r="G8" s="263" t="s">
        <v>291</v>
      </c>
      <c r="H8" s="264" t="s">
        <v>292</v>
      </c>
      <c r="I8" s="262" t="str">
        <f>+IF(I6&lt;&gt;"",I6,"")</f>
        <v>02 788 29 99</v>
      </c>
      <c r="J8" s="265" t="s">
        <v>264</v>
      </c>
      <c r="K8" s="266"/>
      <c r="L8" s="254">
        <v>1</v>
      </c>
      <c r="M8" s="261" t="str">
        <f t="shared" si="5"/>
        <v>Communicatieverantwoordelijke </v>
      </c>
      <c r="N8" s="262" t="str">
        <f>+IF(N6&lt;&gt;"",N6,"")</f>
        <v>BOFAS vzw</v>
      </c>
      <c r="O8" s="262" t="str">
        <f>+IF(D8&lt;&gt;"",D8,"")</f>
        <v>Lieven Van den Bossche</v>
      </c>
      <c r="P8" s="262" t="str">
        <f>+IF(P6&lt;&gt;"",P6,"")</f>
        <v>Av. Jules Bordetlaan 166 b1</v>
      </c>
      <c r="Q8" s="262" t="str">
        <f>+IF(Q6&lt;&gt;"",Q6,"")</f>
        <v>1140 Evere</v>
      </c>
      <c r="R8" s="263" t="str">
        <f t="shared" si="9"/>
        <v>0494 52 82 88</v>
      </c>
      <c r="S8" s="264" t="str">
        <f t="shared" si="9"/>
        <v>02 788 29 40</v>
      </c>
      <c r="T8" s="262" t="str">
        <f>+IF(T6&lt;&gt;"",T6,"")</f>
        <v>02 788 29 99</v>
      </c>
      <c r="U8" s="265" t="str">
        <f>+IF(J8&lt;&gt;"",J8,"")</f>
        <v>lieven.vandenbossche@bofas.be</v>
      </c>
      <c r="V8" s="266"/>
      <c r="W8" s="254">
        <v>1</v>
      </c>
      <c r="X8" s="261" t="str">
        <f t="shared" si="7"/>
        <v>Communicatieverantwoordelijke </v>
      </c>
      <c r="Y8" s="262" t="str">
        <f>+IF(Y6&lt;&gt;"",Y6,"")</f>
        <v>BOFAS vzw</v>
      </c>
      <c r="Z8" s="262" t="str">
        <f>+IF(O8&lt;&gt;"",O8,"")</f>
        <v>Lieven Van den Bossche</v>
      </c>
      <c r="AA8" s="262" t="str">
        <f>+IF(AA6&lt;&gt;"",AA6,"")</f>
        <v>Av. Jules Bordetlaan 166 b1</v>
      </c>
      <c r="AB8" s="262" t="str">
        <f>+IF(AB6&lt;&gt;"",AB6,"")</f>
        <v>1140 Evere</v>
      </c>
      <c r="AC8" s="263" t="str">
        <f t="shared" si="10"/>
        <v>0494 52 82 88</v>
      </c>
      <c r="AD8" s="264" t="str">
        <f t="shared" si="10"/>
        <v>02 788 29 40</v>
      </c>
      <c r="AE8" s="262" t="str">
        <f>+IF(AE6&lt;&gt;"",AE6,"")</f>
        <v>02 788 29 99</v>
      </c>
      <c r="AF8" s="265" t="str">
        <f>+IF(U8&lt;&gt;"",U8,"")</f>
        <v>lieven.vandenbossche@bofas.be</v>
      </c>
      <c r="AG8" s="177"/>
      <c r="AH8" s="177"/>
    </row>
    <row r="9" spans="1:34" s="178" customFormat="1" ht="28.5">
      <c r="A9" s="179">
        <v>1</v>
      </c>
      <c r="B9" s="261" t="s">
        <v>281</v>
      </c>
      <c r="C9" s="267"/>
      <c r="D9" s="267"/>
      <c r="E9" s="267"/>
      <c r="F9" s="267"/>
      <c r="G9" s="267"/>
      <c r="H9" s="267"/>
      <c r="I9" s="267"/>
      <c r="J9" s="268"/>
      <c r="K9" s="260"/>
      <c r="L9" s="254">
        <v>1</v>
      </c>
      <c r="M9" s="261" t="str">
        <f t="shared" si="5"/>
        <v>Bodemsaneringsdeskundige - Bouwdirectie (BD) ontwerp - projectcoördinator</v>
      </c>
      <c r="N9" s="267">
        <f>+IF(C9&lt;&gt;"",C9,"")</f>
      </c>
      <c r="O9" s="267">
        <f>+IF(D9&lt;&gt;"",D9,"")</f>
      </c>
      <c r="P9" s="267">
        <f>+IF(E9&lt;&gt;"",E9,"")</f>
      </c>
      <c r="Q9" s="267">
        <f>+IF(F9&lt;&gt;"",F9,"")</f>
      </c>
      <c r="R9" s="267">
        <f t="shared" si="9"/>
      </c>
      <c r="S9" s="267">
        <f t="shared" si="9"/>
      </c>
      <c r="T9" s="267">
        <f>+IF(I9&lt;&gt;"",I9,"")</f>
      </c>
      <c r="U9" s="268">
        <f>+IF(J9&lt;&gt;"",J9,"")</f>
      </c>
      <c r="V9" s="260"/>
      <c r="W9" s="254">
        <v>1</v>
      </c>
      <c r="X9" s="261" t="str">
        <f t="shared" si="7"/>
        <v>Bodemsaneringsdeskundige - Bouwdirectie (BD) ontwerp - projectcoördinator</v>
      </c>
      <c r="Y9" s="267">
        <f>+IF(N9&lt;&gt;"",N9,"")</f>
      </c>
      <c r="Z9" s="267">
        <f>+IF(O9&lt;&gt;"",O9,"")</f>
      </c>
      <c r="AA9" s="267">
        <f>+IF(P9&lt;&gt;"",P9,"")</f>
      </c>
      <c r="AB9" s="267">
        <f>+IF(Q9&lt;&gt;"",Q9,"")</f>
      </c>
      <c r="AC9" s="267">
        <f t="shared" si="10"/>
      </c>
      <c r="AD9" s="267">
        <f t="shared" si="10"/>
      </c>
      <c r="AE9" s="267">
        <f>+IF(T9&lt;&gt;"",T9,"")</f>
      </c>
      <c r="AF9" s="268">
        <f>+IF(U9&lt;&gt;"",U9,"")</f>
      </c>
      <c r="AG9" s="177"/>
      <c r="AH9" s="177"/>
    </row>
    <row r="10" spans="1:34" s="178" customFormat="1" ht="28.5">
      <c r="A10" s="179">
        <v>1</v>
      </c>
      <c r="B10" s="261" t="s">
        <v>282</v>
      </c>
      <c r="C10" s="262">
        <f>+IF(C9&lt;&gt;"",C9,"")</f>
      </c>
      <c r="D10" s="267"/>
      <c r="E10" s="262">
        <f>+IF(E9&lt;&gt;"",E9,"")</f>
      </c>
      <c r="F10" s="262">
        <f>+IF(F9&lt;&gt;"",F9,"")</f>
      </c>
      <c r="G10" s="267"/>
      <c r="H10" s="267"/>
      <c r="I10" s="262">
        <f>+IF(I9&lt;&gt;"",I9,"")</f>
      </c>
      <c r="J10" s="268"/>
      <c r="K10" s="260"/>
      <c r="L10" s="254">
        <v>1</v>
      </c>
      <c r="M10" s="261" t="str">
        <f t="shared" si="5"/>
        <v>Bodemsaneringsdeskundige - Bouwdirectie (BD) ontwerp - projectleider</v>
      </c>
      <c r="N10" s="262">
        <f>+IF(N9&lt;&gt;"",N9,"")</f>
      </c>
      <c r="O10" s="267">
        <f>+IF(D10&lt;&gt;"",D10,"")</f>
      </c>
      <c r="P10" s="262">
        <f>+IF(P9&lt;&gt;"",P9,"")</f>
      </c>
      <c r="Q10" s="262">
        <f>+IF(Q9&lt;&gt;"",Q9,"")</f>
      </c>
      <c r="R10" s="267">
        <f t="shared" si="9"/>
      </c>
      <c r="S10" s="267">
        <f t="shared" si="9"/>
      </c>
      <c r="T10" s="262">
        <f>+IF(T9&lt;&gt;"",T9,"")</f>
      </c>
      <c r="U10" s="268">
        <f>+IF(J10&lt;&gt;"",J10,"")</f>
      </c>
      <c r="V10" s="260"/>
      <c r="W10" s="254">
        <v>1</v>
      </c>
      <c r="X10" s="261" t="str">
        <f t="shared" si="7"/>
        <v>Bodemsaneringsdeskundige - Bouwdirectie (BD) ontwerp - projectleider</v>
      </c>
      <c r="Y10" s="262">
        <f>+IF(Y9&lt;&gt;"",Y9,"")</f>
      </c>
      <c r="Z10" s="267">
        <f>+IF(O10&lt;&gt;"",O10,"")</f>
      </c>
      <c r="AA10" s="262">
        <f>+IF(AA9&lt;&gt;"",AA9,"")</f>
      </c>
      <c r="AB10" s="262">
        <f>+IF(AB9&lt;&gt;"",AB9,"")</f>
      </c>
      <c r="AC10" s="267">
        <f t="shared" si="10"/>
      </c>
      <c r="AD10" s="267">
        <f t="shared" si="10"/>
      </c>
      <c r="AE10" s="262">
        <f>+IF(AE9&lt;&gt;"",AE9,"")</f>
      </c>
      <c r="AF10" s="268">
        <f>+IF(U10&lt;&gt;"",U10,"")</f>
      </c>
      <c r="AG10" s="177"/>
      <c r="AH10" s="177"/>
    </row>
    <row r="11" spans="1:34" s="178" customFormat="1" ht="28.5">
      <c r="A11" s="179"/>
      <c r="B11" s="261" t="s">
        <v>368</v>
      </c>
      <c r="C11" s="325"/>
      <c r="D11" s="325"/>
      <c r="E11" s="325"/>
      <c r="F11" s="325"/>
      <c r="G11" s="325"/>
      <c r="H11" s="325"/>
      <c r="I11" s="325"/>
      <c r="J11" s="326"/>
      <c r="K11" s="260"/>
      <c r="L11" s="254"/>
      <c r="M11" s="261" t="str">
        <f>+IF(B11&lt;&gt;"",B11,"")</f>
        <v>Bodemsaneringdeskundige -Bouwdirectie controle van de uitvoering - MB</v>
      </c>
      <c r="N11" s="325"/>
      <c r="O11" s="325"/>
      <c r="P11" s="325"/>
      <c r="Q11" s="325"/>
      <c r="R11" s="325"/>
      <c r="S11" s="325"/>
      <c r="T11" s="325"/>
      <c r="U11" s="326"/>
      <c r="V11" s="260"/>
      <c r="W11" s="254">
        <v>1</v>
      </c>
      <c r="X11" s="261" t="str">
        <f>+IF(M11&lt;&gt;"",M11,"")</f>
        <v>Bodemsaneringdeskundige -Bouwdirectie controle van de uitvoering - MB</v>
      </c>
      <c r="Y11" s="267">
        <f>+IF(Y9&lt;&gt;"",Y9,"")</f>
      </c>
      <c r="Z11" s="267"/>
      <c r="AA11" s="267">
        <f>+IF(AA9&lt;&gt;"",AA9,"")</f>
      </c>
      <c r="AB11" s="267">
        <f>+IF(AB9&lt;&gt;"",AB9,"")</f>
      </c>
      <c r="AC11" s="267"/>
      <c r="AD11" s="267"/>
      <c r="AE11" s="267">
        <f>+IF(AE9&lt;&gt;"",AE9,"")</f>
      </c>
      <c r="AF11" s="268"/>
      <c r="AG11" s="177"/>
      <c r="AH11" s="177"/>
    </row>
    <row r="12" spans="1:34" s="178" customFormat="1" ht="14.25">
      <c r="A12" s="179"/>
      <c r="B12" s="261" t="s">
        <v>265</v>
      </c>
      <c r="C12" s="325"/>
      <c r="D12" s="325"/>
      <c r="E12" s="325"/>
      <c r="F12" s="325"/>
      <c r="G12" s="325"/>
      <c r="H12" s="325"/>
      <c r="I12" s="325"/>
      <c r="J12" s="326"/>
      <c r="K12" s="260"/>
      <c r="L12" s="254"/>
      <c r="M12" s="261" t="str">
        <f t="shared" si="5"/>
        <v>BD uitvoering - Hoofdaannemer (HA)</v>
      </c>
      <c r="N12" s="325"/>
      <c r="O12" s="325"/>
      <c r="P12" s="325"/>
      <c r="Q12" s="325"/>
      <c r="R12" s="325"/>
      <c r="S12" s="325"/>
      <c r="T12" s="325"/>
      <c r="U12" s="326"/>
      <c r="V12" s="260"/>
      <c r="W12" s="254">
        <v>1</v>
      </c>
      <c r="X12" s="261" t="str">
        <f t="shared" si="7"/>
        <v>BD uitvoering - Hoofdaannemer (HA)</v>
      </c>
      <c r="Y12" s="267"/>
      <c r="Z12" s="267"/>
      <c r="AA12" s="267"/>
      <c r="AB12" s="267"/>
      <c r="AC12" s="267"/>
      <c r="AD12" s="267"/>
      <c r="AE12" s="267"/>
      <c r="AF12" s="268"/>
      <c r="AG12" s="177"/>
      <c r="AH12" s="177"/>
    </row>
    <row r="13" spans="1:34" s="178" customFormat="1" ht="14.25">
      <c r="A13" s="179"/>
      <c r="B13" s="261" t="s">
        <v>91</v>
      </c>
      <c r="C13" s="325"/>
      <c r="D13" s="325"/>
      <c r="E13" s="325"/>
      <c r="F13" s="325"/>
      <c r="G13" s="325"/>
      <c r="H13" s="325"/>
      <c r="I13" s="325"/>
      <c r="J13" s="326"/>
      <c r="K13" s="260"/>
      <c r="L13" s="254"/>
      <c r="M13" s="261" t="str">
        <f t="shared" si="5"/>
        <v>Aanspreekpunt HA op de werf</v>
      </c>
      <c r="N13" s="325"/>
      <c r="O13" s="325"/>
      <c r="P13" s="325"/>
      <c r="Q13" s="325"/>
      <c r="R13" s="325"/>
      <c r="S13" s="325"/>
      <c r="T13" s="325"/>
      <c r="U13" s="326"/>
      <c r="V13" s="260"/>
      <c r="W13" s="254">
        <v>1</v>
      </c>
      <c r="X13" s="261" t="str">
        <f t="shared" si="7"/>
        <v>Aanspreekpunt HA op de werf</v>
      </c>
      <c r="Y13" s="262">
        <f>+IF(Y12&lt;&gt;"",Y12,"")</f>
      </c>
      <c r="Z13" s="267"/>
      <c r="AA13" s="262">
        <f>+IF(AA12&lt;&gt;"",AA12,"")</f>
      </c>
      <c r="AB13" s="262">
        <f>+IF(AB12&lt;&gt;"",AB12,"")</f>
      </c>
      <c r="AC13" s="267"/>
      <c r="AD13" s="267"/>
      <c r="AE13" s="262">
        <f>+IF(AE12&lt;&gt;"",AE12,"")</f>
      </c>
      <c r="AF13" s="268"/>
      <c r="AG13" s="177"/>
      <c r="AH13" s="177"/>
    </row>
    <row r="14" spans="1:34" s="178" customFormat="1" ht="14.25">
      <c r="A14" s="179"/>
      <c r="B14" s="261" t="s">
        <v>153</v>
      </c>
      <c r="C14" s="325"/>
      <c r="D14" s="325"/>
      <c r="E14" s="325"/>
      <c r="F14" s="325"/>
      <c r="G14" s="325"/>
      <c r="H14" s="325"/>
      <c r="I14" s="325"/>
      <c r="J14" s="326"/>
      <c r="K14" s="260"/>
      <c r="L14" s="254">
        <v>1</v>
      </c>
      <c r="M14" s="261" t="str">
        <f t="shared" si="5"/>
        <v>Veiligheidscoördinator ontwerp VCO</v>
      </c>
      <c r="N14" s="267"/>
      <c r="O14" s="267"/>
      <c r="P14" s="267"/>
      <c r="Q14" s="267"/>
      <c r="R14" s="267"/>
      <c r="S14" s="267"/>
      <c r="T14" s="267"/>
      <c r="U14" s="268"/>
      <c r="V14" s="260"/>
      <c r="W14" s="254"/>
      <c r="X14" s="261" t="str">
        <f t="shared" si="7"/>
        <v>Veiligheidscoördinator ontwerp VCO</v>
      </c>
      <c r="Y14" s="325"/>
      <c r="Z14" s="325"/>
      <c r="AA14" s="325"/>
      <c r="AB14" s="325"/>
      <c r="AC14" s="325"/>
      <c r="AD14" s="325"/>
      <c r="AE14" s="325"/>
      <c r="AF14" s="326"/>
      <c r="AG14" s="177"/>
      <c r="AH14" s="177"/>
    </row>
    <row r="15" spans="1:34" s="178" customFormat="1" ht="15" customHeight="1">
      <c r="A15" s="179"/>
      <c r="B15" s="269" t="s">
        <v>154</v>
      </c>
      <c r="C15" s="325"/>
      <c r="D15" s="325"/>
      <c r="E15" s="325"/>
      <c r="F15" s="325"/>
      <c r="G15" s="325"/>
      <c r="H15" s="325"/>
      <c r="I15" s="325"/>
      <c r="J15" s="326"/>
      <c r="K15" s="260"/>
      <c r="L15" s="254"/>
      <c r="M15" s="269" t="str">
        <f t="shared" si="5"/>
        <v>Veiligheidscoördinator verwezenlijking VCV</v>
      </c>
      <c r="N15" s="325"/>
      <c r="O15" s="325"/>
      <c r="P15" s="325"/>
      <c r="Q15" s="325"/>
      <c r="R15" s="325"/>
      <c r="S15" s="325"/>
      <c r="T15" s="325"/>
      <c r="U15" s="326"/>
      <c r="V15" s="260"/>
      <c r="W15" s="254">
        <v>1</v>
      </c>
      <c r="X15" s="269" t="str">
        <f t="shared" si="7"/>
        <v>Veiligheidscoördinator verwezenlijking VCV</v>
      </c>
      <c r="Y15" s="262" t="str">
        <f>+IF(Y6&lt;&gt;"",Y6,"")</f>
        <v>BOFAS vzw</v>
      </c>
      <c r="Z15" s="329">
        <f aca="true" t="shared" si="11" ref="Z15:AF15">+IF(Z6&lt;&gt;"",Z6,"")</f>
      </c>
      <c r="AA15" s="262" t="str">
        <f>+IF(AA6&lt;&gt;"",AA6,"")</f>
        <v>Av. Jules Bordetlaan 166 b1</v>
      </c>
      <c r="AB15" s="262" t="str">
        <f>+IF(AB6&lt;&gt;"",AB6,"")</f>
        <v>1140 Evere</v>
      </c>
      <c r="AC15" s="329">
        <f t="shared" si="11"/>
      </c>
      <c r="AD15" s="329">
        <f t="shared" si="11"/>
      </c>
      <c r="AE15" s="262" t="str">
        <f>+IF(AE6&lt;&gt;"",AE6,"")</f>
        <v>02 788 29 99</v>
      </c>
      <c r="AF15" s="330">
        <f t="shared" si="11"/>
      </c>
      <c r="AG15" s="177"/>
      <c r="AH15" s="177"/>
    </row>
    <row r="16" spans="1:34" s="178" customFormat="1" ht="14.25">
      <c r="A16" s="179"/>
      <c r="B16" s="270" t="s">
        <v>151</v>
      </c>
      <c r="C16" s="327"/>
      <c r="D16" s="327"/>
      <c r="E16" s="327"/>
      <c r="F16" s="327"/>
      <c r="G16" s="327"/>
      <c r="H16" s="327"/>
      <c r="I16" s="327"/>
      <c r="J16" s="328"/>
      <c r="K16" s="273"/>
      <c r="L16" s="254"/>
      <c r="M16" s="270" t="str">
        <f t="shared" si="5"/>
        <v>Inspectie-instelling</v>
      </c>
      <c r="N16" s="327"/>
      <c r="O16" s="327"/>
      <c r="P16" s="327"/>
      <c r="Q16" s="327"/>
      <c r="R16" s="327"/>
      <c r="S16" s="327"/>
      <c r="T16" s="327"/>
      <c r="U16" s="328"/>
      <c r="V16" s="273"/>
      <c r="W16" s="254">
        <v>1</v>
      </c>
      <c r="X16" s="270" t="str">
        <f t="shared" si="7"/>
        <v>Inspectie-instelling</v>
      </c>
      <c r="Y16" s="271"/>
      <c r="Z16" s="271"/>
      <c r="AA16" s="271"/>
      <c r="AB16" s="271"/>
      <c r="AC16" s="271"/>
      <c r="AD16" s="271"/>
      <c r="AE16" s="271"/>
      <c r="AF16" s="272"/>
      <c r="AG16" s="177"/>
      <c r="AH16" s="177"/>
    </row>
    <row r="17" spans="1:34" s="178" customFormat="1" ht="15" thickBot="1">
      <c r="A17" s="179">
        <v>1</v>
      </c>
      <c r="B17" s="274"/>
      <c r="C17" s="275"/>
      <c r="D17" s="275"/>
      <c r="E17" s="275"/>
      <c r="F17" s="275"/>
      <c r="G17" s="275"/>
      <c r="H17" s="275"/>
      <c r="I17" s="275"/>
      <c r="J17" s="276"/>
      <c r="K17" s="277"/>
      <c r="L17" s="254">
        <v>1</v>
      </c>
      <c r="M17" s="274">
        <f t="shared" si="5"/>
      </c>
      <c r="N17" s="275"/>
      <c r="O17" s="275"/>
      <c r="P17" s="275"/>
      <c r="Q17" s="275"/>
      <c r="R17" s="275"/>
      <c r="S17" s="275"/>
      <c r="T17" s="275"/>
      <c r="U17" s="276"/>
      <c r="V17" s="277"/>
      <c r="W17" s="254">
        <v>1</v>
      </c>
      <c r="X17" s="274">
        <f t="shared" si="7"/>
      </c>
      <c r="Y17" s="275"/>
      <c r="Z17" s="275"/>
      <c r="AA17" s="275"/>
      <c r="AB17" s="275"/>
      <c r="AC17" s="275"/>
      <c r="AD17" s="275"/>
      <c r="AE17" s="275"/>
      <c r="AF17" s="276"/>
      <c r="AG17" s="177"/>
      <c r="AH17" s="177"/>
    </row>
    <row r="18" spans="1:34" s="178" customFormat="1" ht="15" thickBot="1">
      <c r="A18" s="179">
        <v>1</v>
      </c>
      <c r="B18" s="367" t="s">
        <v>64</v>
      </c>
      <c r="C18" s="368"/>
      <c r="D18" s="368"/>
      <c r="E18" s="368"/>
      <c r="F18" s="368"/>
      <c r="G18" s="368"/>
      <c r="H18" s="368"/>
      <c r="I18" s="368"/>
      <c r="J18" s="369"/>
      <c r="K18" s="255"/>
      <c r="L18" s="254">
        <v>1</v>
      </c>
      <c r="M18" s="367" t="str">
        <f t="shared" si="5"/>
        <v>Eigenaars/gebruikers/buren</v>
      </c>
      <c r="N18" s="368">
        <f aca="true" t="shared" si="12" ref="N18:U18">+IF(C18&lt;&gt;"",C18,"")</f>
      </c>
      <c r="O18" s="368">
        <f t="shared" si="12"/>
      </c>
      <c r="P18" s="368">
        <f t="shared" si="12"/>
      </c>
      <c r="Q18" s="368">
        <f t="shared" si="12"/>
      </c>
      <c r="R18" s="368">
        <f t="shared" si="12"/>
      </c>
      <c r="S18" s="368">
        <f t="shared" si="12"/>
      </c>
      <c r="T18" s="368">
        <f t="shared" si="12"/>
      </c>
      <c r="U18" s="369">
        <f t="shared" si="12"/>
      </c>
      <c r="V18" s="255"/>
      <c r="W18" s="254">
        <v>1</v>
      </c>
      <c r="X18" s="367" t="str">
        <f t="shared" si="7"/>
        <v>Eigenaars/gebruikers/buren</v>
      </c>
      <c r="Y18" s="368">
        <f aca="true" t="shared" si="13" ref="Y18:AF18">+IF(N18&lt;&gt;"",N18,"")</f>
      </c>
      <c r="Z18" s="368">
        <f t="shared" si="13"/>
      </c>
      <c r="AA18" s="368">
        <f t="shared" si="13"/>
      </c>
      <c r="AB18" s="368">
        <f t="shared" si="13"/>
      </c>
      <c r="AC18" s="368">
        <f t="shared" si="13"/>
      </c>
      <c r="AD18" s="368">
        <f t="shared" si="13"/>
      </c>
      <c r="AE18" s="368">
        <f t="shared" si="13"/>
      </c>
      <c r="AF18" s="369">
        <f t="shared" si="13"/>
      </c>
      <c r="AG18" s="177"/>
      <c r="AH18" s="177"/>
    </row>
    <row r="19" spans="1:34" s="178" customFormat="1" ht="14.25">
      <c r="A19" s="179">
        <v>1</v>
      </c>
      <c r="B19" s="360" t="s">
        <v>283</v>
      </c>
      <c r="C19" s="258"/>
      <c r="D19" s="258"/>
      <c r="E19" s="258"/>
      <c r="F19" s="258"/>
      <c r="G19" s="258"/>
      <c r="H19" s="258"/>
      <c r="I19" s="258"/>
      <c r="J19" s="259"/>
      <c r="K19" s="260"/>
      <c r="L19" s="254">
        <v>1</v>
      </c>
      <c r="M19" s="360" t="str">
        <f aca="true" t="shared" si="14" ref="M19:M27">+IF(B19&lt;&gt;"",B19,"")</f>
        <v>Aanvrager</v>
      </c>
      <c r="N19" s="258">
        <f aca="true" t="shared" si="15" ref="N19:N25">+IF(C19&lt;&gt;"",C19,"")</f>
      </c>
      <c r="O19" s="258">
        <f aca="true" t="shared" si="16" ref="O19:O25">+IF(D19&lt;&gt;"",D19,"")</f>
      </c>
      <c r="P19" s="258">
        <f aca="true" t="shared" si="17" ref="P19:P25">+IF(E19&lt;&gt;"",E19,"")</f>
      </c>
      <c r="Q19" s="258">
        <f aca="true" t="shared" si="18" ref="Q19:Q25">+IF(F19&lt;&gt;"",F19,"")</f>
      </c>
      <c r="R19" s="258">
        <f aca="true" t="shared" si="19" ref="R19:R25">+IF(G19&lt;&gt;"",G19,"")</f>
      </c>
      <c r="S19" s="258">
        <f aca="true" t="shared" si="20" ref="S19:S25">+IF(H19&lt;&gt;"",H19,"")</f>
      </c>
      <c r="T19" s="258">
        <f aca="true" t="shared" si="21" ref="T19:T25">+IF(I19&lt;&gt;"",I19,"")</f>
      </c>
      <c r="U19" s="259">
        <f aca="true" t="shared" si="22" ref="U19:U25">+IF(J19&lt;&gt;"",J19,"")</f>
      </c>
      <c r="V19" s="260"/>
      <c r="W19" s="254">
        <v>1</v>
      </c>
      <c r="X19" s="360" t="str">
        <f aca="true" t="shared" si="23" ref="X19:X27">+IF(M19&lt;&gt;"",M19,"")</f>
        <v>Aanvrager</v>
      </c>
      <c r="Y19" s="258">
        <f aca="true" t="shared" si="24" ref="Y19:Y25">+IF(N19&lt;&gt;"",N19,"")</f>
      </c>
      <c r="Z19" s="258">
        <f aca="true" t="shared" si="25" ref="Z19:Z25">+IF(O19&lt;&gt;"",O19,"")</f>
      </c>
      <c r="AA19" s="258">
        <f aca="true" t="shared" si="26" ref="AA19:AA25">+IF(P19&lt;&gt;"",P19,"")</f>
      </c>
      <c r="AB19" s="258">
        <f aca="true" t="shared" si="27" ref="AB19:AB25">+IF(Q19&lt;&gt;"",Q19,"")</f>
      </c>
      <c r="AC19" s="258">
        <f aca="true" t="shared" si="28" ref="AC19:AC25">+IF(R19&lt;&gt;"",R19,"")</f>
      </c>
      <c r="AD19" s="258">
        <f aca="true" t="shared" si="29" ref="AD19:AD25">+IF(S19&lt;&gt;"",S19,"")</f>
      </c>
      <c r="AE19" s="258">
        <f aca="true" t="shared" si="30" ref="AE19:AE25">+IF(T19&lt;&gt;"",T19,"")</f>
      </c>
      <c r="AF19" s="259">
        <f aca="true" t="shared" si="31" ref="AF19:AF25">+IF(U19&lt;&gt;"",U19,"")</f>
      </c>
      <c r="AG19" s="177"/>
      <c r="AH19" s="177"/>
    </row>
    <row r="20" spans="1:34" s="178" customFormat="1" ht="14.25">
      <c r="A20" s="179">
        <v>1</v>
      </c>
      <c r="B20" s="269" t="s">
        <v>284</v>
      </c>
      <c r="C20" s="267"/>
      <c r="D20" s="267"/>
      <c r="E20" s="267"/>
      <c r="F20" s="267"/>
      <c r="G20" s="267"/>
      <c r="H20" s="267"/>
      <c r="I20" s="267"/>
      <c r="J20" s="268"/>
      <c r="K20" s="260"/>
      <c r="L20" s="254">
        <v>1</v>
      </c>
      <c r="M20" s="269" t="str">
        <f t="shared" si="14"/>
        <v>Eigenaar</v>
      </c>
      <c r="N20" s="267">
        <f t="shared" si="15"/>
      </c>
      <c r="O20" s="267">
        <f t="shared" si="16"/>
      </c>
      <c r="P20" s="267">
        <f t="shared" si="17"/>
      </c>
      <c r="Q20" s="267">
        <f t="shared" si="18"/>
      </c>
      <c r="R20" s="267">
        <f t="shared" si="19"/>
      </c>
      <c r="S20" s="267">
        <f t="shared" si="20"/>
      </c>
      <c r="T20" s="267">
        <f t="shared" si="21"/>
      </c>
      <c r="U20" s="268">
        <f t="shared" si="22"/>
      </c>
      <c r="V20" s="260"/>
      <c r="W20" s="254">
        <v>1</v>
      </c>
      <c r="X20" s="269" t="str">
        <f t="shared" si="23"/>
        <v>Eigenaar</v>
      </c>
      <c r="Y20" s="267">
        <f t="shared" si="24"/>
      </c>
      <c r="Z20" s="267">
        <f t="shared" si="25"/>
      </c>
      <c r="AA20" s="267">
        <f t="shared" si="26"/>
      </c>
      <c r="AB20" s="267">
        <f t="shared" si="27"/>
      </c>
      <c r="AC20" s="267">
        <f t="shared" si="28"/>
      </c>
      <c r="AD20" s="267">
        <f t="shared" si="29"/>
      </c>
      <c r="AE20" s="267">
        <f t="shared" si="30"/>
      </c>
      <c r="AF20" s="268">
        <f t="shared" si="31"/>
      </c>
      <c r="AG20" s="177"/>
      <c r="AH20" s="177"/>
    </row>
    <row r="21" spans="1:34" s="178" customFormat="1" ht="14.25">
      <c r="A21" s="179">
        <v>1</v>
      </c>
      <c r="B21" s="269" t="s">
        <v>285</v>
      </c>
      <c r="C21" s="267"/>
      <c r="D21" s="267"/>
      <c r="E21" s="329">
        <f>E1</f>
        <v>0</v>
      </c>
      <c r="F21" s="329">
        <f>E2</f>
        <v>0</v>
      </c>
      <c r="G21" s="267"/>
      <c r="H21" s="267"/>
      <c r="I21" s="267"/>
      <c r="J21" s="268"/>
      <c r="K21" s="260"/>
      <c r="L21" s="254">
        <v>1</v>
      </c>
      <c r="M21" s="269" t="str">
        <f t="shared" si="14"/>
        <v>Gebruiker/Exploitant</v>
      </c>
      <c r="N21" s="267">
        <f t="shared" si="15"/>
      </c>
      <c r="O21" s="267">
        <f t="shared" si="16"/>
      </c>
      <c r="P21" s="267">
        <f>+IF(P1&lt;&gt;"",P1,"")</f>
      </c>
      <c r="Q21" s="267">
        <f>+IF(P2&lt;&gt;"",P2,"")</f>
      </c>
      <c r="R21" s="267">
        <f t="shared" si="19"/>
      </c>
      <c r="S21" s="267">
        <f t="shared" si="20"/>
      </c>
      <c r="T21" s="267">
        <f t="shared" si="21"/>
      </c>
      <c r="U21" s="268">
        <f t="shared" si="22"/>
      </c>
      <c r="V21" s="260"/>
      <c r="W21" s="254">
        <v>1</v>
      </c>
      <c r="X21" s="269" t="str">
        <f t="shared" si="23"/>
        <v>Gebruiker/Exploitant</v>
      </c>
      <c r="Y21" s="267">
        <f t="shared" si="24"/>
      </c>
      <c r="Z21" s="267">
        <f t="shared" si="25"/>
      </c>
      <c r="AA21" s="267">
        <f>+IF(AA1&lt;&gt;"",AA1,"")</f>
      </c>
      <c r="AB21" s="267">
        <f>+IF(AA2&lt;&gt;"",AA2,"")</f>
      </c>
      <c r="AC21" s="267">
        <f t="shared" si="28"/>
      </c>
      <c r="AD21" s="267">
        <f t="shared" si="29"/>
      </c>
      <c r="AE21" s="267">
        <f t="shared" si="30"/>
      </c>
      <c r="AF21" s="268">
        <f t="shared" si="31"/>
      </c>
      <c r="AG21" s="177"/>
      <c r="AH21" s="177"/>
    </row>
    <row r="22" spans="1:34" s="178" customFormat="1" ht="14.25">
      <c r="A22" s="179">
        <v>1</v>
      </c>
      <c r="B22" s="269" t="s">
        <v>397</v>
      </c>
      <c r="C22" s="267"/>
      <c r="D22" s="267"/>
      <c r="E22" s="267"/>
      <c r="F22" s="267"/>
      <c r="G22" s="267"/>
      <c r="H22" s="267"/>
      <c r="I22" s="267"/>
      <c r="J22" s="268"/>
      <c r="K22" s="260"/>
      <c r="L22" s="254">
        <v>1</v>
      </c>
      <c r="M22" s="269" t="str">
        <f t="shared" si="14"/>
        <v>Buur 1: perceel:</v>
      </c>
      <c r="N22" s="267">
        <f t="shared" si="15"/>
      </c>
      <c r="O22" s="267">
        <f t="shared" si="16"/>
      </c>
      <c r="P22" s="267">
        <f t="shared" si="17"/>
      </c>
      <c r="Q22" s="267">
        <f t="shared" si="18"/>
      </c>
      <c r="R22" s="267">
        <f t="shared" si="19"/>
      </c>
      <c r="S22" s="267">
        <f t="shared" si="20"/>
      </c>
      <c r="T22" s="267">
        <f t="shared" si="21"/>
      </c>
      <c r="U22" s="268">
        <f t="shared" si="22"/>
      </c>
      <c r="V22" s="260"/>
      <c r="W22" s="254">
        <v>1</v>
      </c>
      <c r="X22" s="269" t="str">
        <f t="shared" si="23"/>
        <v>Buur 1: perceel:</v>
      </c>
      <c r="Y22" s="267">
        <f t="shared" si="24"/>
      </c>
      <c r="Z22" s="267">
        <f t="shared" si="25"/>
      </c>
      <c r="AA22" s="267">
        <f t="shared" si="26"/>
      </c>
      <c r="AB22" s="267">
        <f t="shared" si="27"/>
      </c>
      <c r="AC22" s="267">
        <f t="shared" si="28"/>
      </c>
      <c r="AD22" s="267">
        <f t="shared" si="29"/>
      </c>
      <c r="AE22" s="267">
        <f t="shared" si="30"/>
      </c>
      <c r="AF22" s="268">
        <f t="shared" si="31"/>
      </c>
      <c r="AG22" s="177"/>
      <c r="AH22" s="177"/>
    </row>
    <row r="23" spans="1:34" s="178" customFormat="1" ht="14.25">
      <c r="A23" s="179">
        <v>1</v>
      </c>
      <c r="B23" s="269" t="s">
        <v>259</v>
      </c>
      <c r="C23" s="267"/>
      <c r="D23" s="267"/>
      <c r="E23" s="267"/>
      <c r="F23" s="267"/>
      <c r="G23" s="267"/>
      <c r="H23" s="267"/>
      <c r="I23" s="267"/>
      <c r="J23" s="268"/>
      <c r="K23" s="260"/>
      <c r="L23" s="254">
        <v>1</v>
      </c>
      <c r="M23" s="269" t="str">
        <f t="shared" si="14"/>
        <v>Buur 2: perceel:</v>
      </c>
      <c r="N23" s="267">
        <f t="shared" si="15"/>
      </c>
      <c r="O23" s="267">
        <f t="shared" si="16"/>
      </c>
      <c r="P23" s="267">
        <f t="shared" si="17"/>
      </c>
      <c r="Q23" s="267">
        <f t="shared" si="18"/>
      </c>
      <c r="R23" s="267">
        <f t="shared" si="19"/>
      </c>
      <c r="S23" s="267">
        <f t="shared" si="20"/>
      </c>
      <c r="T23" s="267">
        <f t="shared" si="21"/>
      </c>
      <c r="U23" s="268">
        <f t="shared" si="22"/>
      </c>
      <c r="V23" s="260"/>
      <c r="W23" s="254">
        <v>1</v>
      </c>
      <c r="X23" s="269" t="str">
        <f t="shared" si="23"/>
        <v>Buur 2: perceel:</v>
      </c>
      <c r="Y23" s="267">
        <f t="shared" si="24"/>
      </c>
      <c r="Z23" s="267">
        <f t="shared" si="25"/>
      </c>
      <c r="AA23" s="267">
        <f t="shared" si="26"/>
      </c>
      <c r="AB23" s="267">
        <f t="shared" si="27"/>
      </c>
      <c r="AC23" s="267">
        <f t="shared" si="28"/>
      </c>
      <c r="AD23" s="267">
        <f t="shared" si="29"/>
      </c>
      <c r="AE23" s="267">
        <f t="shared" si="30"/>
      </c>
      <c r="AF23" s="268">
        <f t="shared" si="31"/>
      </c>
      <c r="AG23" s="177"/>
      <c r="AH23" s="177"/>
    </row>
    <row r="24" spans="1:34" s="178" customFormat="1" ht="14.25">
      <c r="A24" s="179">
        <v>1</v>
      </c>
      <c r="B24" s="269" t="s">
        <v>398</v>
      </c>
      <c r="C24" s="267"/>
      <c r="D24" s="267"/>
      <c r="E24" s="267"/>
      <c r="F24" s="267"/>
      <c r="G24" s="267"/>
      <c r="H24" s="267"/>
      <c r="I24" s="267"/>
      <c r="J24" s="268"/>
      <c r="K24" s="260"/>
      <c r="L24" s="254">
        <v>1</v>
      </c>
      <c r="M24" s="269" t="str">
        <f t="shared" si="14"/>
        <v>Buur 3: perceel:</v>
      </c>
      <c r="N24" s="267">
        <f t="shared" si="15"/>
      </c>
      <c r="O24" s="267">
        <f t="shared" si="16"/>
      </c>
      <c r="P24" s="267">
        <f t="shared" si="17"/>
      </c>
      <c r="Q24" s="267">
        <f t="shared" si="18"/>
      </c>
      <c r="R24" s="267">
        <f t="shared" si="19"/>
      </c>
      <c r="S24" s="267">
        <f t="shared" si="20"/>
      </c>
      <c r="T24" s="267">
        <f t="shared" si="21"/>
      </c>
      <c r="U24" s="268">
        <f t="shared" si="22"/>
      </c>
      <c r="V24" s="260"/>
      <c r="W24" s="254">
        <v>1</v>
      </c>
      <c r="X24" s="269" t="str">
        <f t="shared" si="23"/>
        <v>Buur 3: perceel:</v>
      </c>
      <c r="Y24" s="267">
        <f t="shared" si="24"/>
      </c>
      <c r="Z24" s="267">
        <f t="shared" si="25"/>
      </c>
      <c r="AA24" s="267">
        <f t="shared" si="26"/>
      </c>
      <c r="AB24" s="267">
        <f t="shared" si="27"/>
      </c>
      <c r="AC24" s="267">
        <f t="shared" si="28"/>
      </c>
      <c r="AD24" s="267">
        <f t="shared" si="29"/>
      </c>
      <c r="AE24" s="267">
        <f t="shared" si="30"/>
      </c>
      <c r="AF24" s="268">
        <f t="shared" si="31"/>
      </c>
      <c r="AG24" s="177"/>
      <c r="AH24" s="177"/>
    </row>
    <row r="25" spans="1:34" s="178" customFormat="1" ht="14.25">
      <c r="A25" s="179">
        <v>1</v>
      </c>
      <c r="B25" s="361" t="s">
        <v>396</v>
      </c>
      <c r="C25" s="267"/>
      <c r="D25" s="267"/>
      <c r="E25" s="267"/>
      <c r="F25" s="267"/>
      <c r="G25" s="267"/>
      <c r="H25" s="267"/>
      <c r="I25" s="267"/>
      <c r="J25" s="268"/>
      <c r="K25" s="260"/>
      <c r="L25" s="254">
        <v>1</v>
      </c>
      <c r="M25" s="361" t="str">
        <f t="shared" si="14"/>
        <v>Andere: </v>
      </c>
      <c r="N25" s="267">
        <f t="shared" si="15"/>
      </c>
      <c r="O25" s="267">
        <f t="shared" si="16"/>
      </c>
      <c r="P25" s="267">
        <f t="shared" si="17"/>
      </c>
      <c r="Q25" s="267">
        <f t="shared" si="18"/>
      </c>
      <c r="R25" s="267">
        <f t="shared" si="19"/>
      </c>
      <c r="S25" s="267">
        <f t="shared" si="20"/>
      </c>
      <c r="T25" s="267">
        <f t="shared" si="21"/>
      </c>
      <c r="U25" s="268">
        <f t="shared" si="22"/>
      </c>
      <c r="V25" s="260"/>
      <c r="W25" s="254">
        <v>1</v>
      </c>
      <c r="X25" s="361" t="str">
        <f t="shared" si="23"/>
        <v>Andere: </v>
      </c>
      <c r="Y25" s="267">
        <f t="shared" si="24"/>
      </c>
      <c r="Z25" s="267">
        <f t="shared" si="25"/>
      </c>
      <c r="AA25" s="267">
        <f t="shared" si="26"/>
      </c>
      <c r="AB25" s="267">
        <f t="shared" si="27"/>
      </c>
      <c r="AC25" s="267">
        <f t="shared" si="28"/>
      </c>
      <c r="AD25" s="267">
        <f t="shared" si="29"/>
      </c>
      <c r="AE25" s="267">
        <f t="shared" si="30"/>
      </c>
      <c r="AF25" s="268">
        <f t="shared" si="31"/>
      </c>
      <c r="AG25" s="177"/>
      <c r="AH25" s="177"/>
    </row>
    <row r="26" spans="1:34" s="178" customFormat="1" ht="15" thickBot="1">
      <c r="A26" s="179">
        <v>1</v>
      </c>
      <c r="B26" s="269"/>
      <c r="C26" s="262"/>
      <c r="D26" s="262"/>
      <c r="E26" s="262"/>
      <c r="F26" s="262"/>
      <c r="G26" s="262"/>
      <c r="H26" s="262"/>
      <c r="I26" s="262"/>
      <c r="J26" s="278"/>
      <c r="K26" s="277"/>
      <c r="L26" s="254">
        <v>1</v>
      </c>
      <c r="M26" s="269">
        <f t="shared" si="14"/>
      </c>
      <c r="N26" s="262"/>
      <c r="O26" s="262"/>
      <c r="P26" s="262"/>
      <c r="Q26" s="262"/>
      <c r="R26" s="262"/>
      <c r="S26" s="262"/>
      <c r="T26" s="262"/>
      <c r="U26" s="278"/>
      <c r="V26" s="277"/>
      <c r="W26" s="254">
        <v>1</v>
      </c>
      <c r="X26" s="269">
        <f t="shared" si="23"/>
      </c>
      <c r="Y26" s="262"/>
      <c r="Z26" s="262"/>
      <c r="AA26" s="262"/>
      <c r="AB26" s="262"/>
      <c r="AC26" s="262"/>
      <c r="AD26" s="262"/>
      <c r="AE26" s="262"/>
      <c r="AF26" s="278"/>
      <c r="AG26" s="177"/>
      <c r="AH26" s="177"/>
    </row>
    <row r="27" spans="1:34" s="178" customFormat="1" ht="15" thickBot="1">
      <c r="A27" s="179">
        <v>1</v>
      </c>
      <c r="B27" s="367" t="s">
        <v>62</v>
      </c>
      <c r="C27" s="368"/>
      <c r="D27" s="368"/>
      <c r="E27" s="368"/>
      <c r="F27" s="368"/>
      <c r="G27" s="368"/>
      <c r="H27" s="368"/>
      <c r="I27" s="368"/>
      <c r="J27" s="369"/>
      <c r="K27" s="255"/>
      <c r="L27" s="254">
        <v>1</v>
      </c>
      <c r="M27" s="367" t="str">
        <f t="shared" si="14"/>
        <v>Openbare diensten</v>
      </c>
      <c r="N27" s="368">
        <f aca="true" t="shared" si="32" ref="N27:U27">+IF(C27&lt;&gt;"",C27,"")</f>
      </c>
      <c r="O27" s="368">
        <f t="shared" si="32"/>
      </c>
      <c r="P27" s="368">
        <f t="shared" si="32"/>
      </c>
      <c r="Q27" s="368">
        <f t="shared" si="32"/>
      </c>
      <c r="R27" s="368">
        <f t="shared" si="32"/>
      </c>
      <c r="S27" s="368">
        <f t="shared" si="32"/>
      </c>
      <c r="T27" s="368">
        <f t="shared" si="32"/>
      </c>
      <c r="U27" s="369">
        <f t="shared" si="32"/>
      </c>
      <c r="V27" s="255"/>
      <c r="W27" s="254">
        <v>1</v>
      </c>
      <c r="X27" s="367" t="str">
        <f t="shared" si="23"/>
        <v>Openbare diensten</v>
      </c>
      <c r="Y27" s="368">
        <f aca="true" t="shared" si="33" ref="Y27:AF27">+IF(N27&lt;&gt;"",N27,"")</f>
      </c>
      <c r="Z27" s="368">
        <f t="shared" si="33"/>
      </c>
      <c r="AA27" s="368">
        <f t="shared" si="33"/>
      </c>
      <c r="AB27" s="368">
        <f t="shared" si="33"/>
      </c>
      <c r="AC27" s="368">
        <f t="shared" si="33"/>
      </c>
      <c r="AD27" s="368">
        <f t="shared" si="33"/>
      </c>
      <c r="AE27" s="368">
        <f t="shared" si="33"/>
      </c>
      <c r="AF27" s="369">
        <f t="shared" si="33"/>
      </c>
      <c r="AG27" s="177"/>
      <c r="AH27" s="177"/>
    </row>
    <row r="28" spans="1:34" s="178" customFormat="1" ht="14.25">
      <c r="A28" s="179">
        <v>1</v>
      </c>
      <c r="B28" s="279" t="s">
        <v>8</v>
      </c>
      <c r="C28" s="267" t="s">
        <v>7</v>
      </c>
      <c r="D28" s="267"/>
      <c r="E28" s="267" t="s">
        <v>67</v>
      </c>
      <c r="F28" s="267" t="s">
        <v>66</v>
      </c>
      <c r="G28" s="267"/>
      <c r="H28" s="267" t="s">
        <v>34</v>
      </c>
      <c r="I28" s="267" t="s">
        <v>35</v>
      </c>
      <c r="J28" s="280" t="s">
        <v>36</v>
      </c>
      <c r="K28" s="281"/>
      <c r="L28" s="254">
        <v>1</v>
      </c>
      <c r="M28" s="279" t="str">
        <f aca="true" t="shared" si="34" ref="M28:M37">+IF(B28&lt;&gt;"",B28,"")</f>
        <v>Controlerende overheid</v>
      </c>
      <c r="N28" s="267" t="str">
        <f aca="true" t="shared" si="35" ref="N28:N35">+IF(C28&lt;&gt;"",C28,"")</f>
        <v>OVAM</v>
      </c>
      <c r="O28" s="267">
        <f aca="true" t="shared" si="36" ref="O28:O35">+IF(D28&lt;&gt;"",D28,"")</f>
      </c>
      <c r="P28" s="267" t="str">
        <f aca="true" t="shared" si="37" ref="P28:P35">+IF(E28&lt;&gt;"",E28,"")</f>
        <v>Stationsstraat 110</v>
      </c>
      <c r="Q28" s="267" t="str">
        <f aca="true" t="shared" si="38" ref="Q28:Q35">+IF(F28&lt;&gt;"",F28,"")</f>
        <v>2800 Mechelen</v>
      </c>
      <c r="R28" s="267">
        <f aca="true" t="shared" si="39" ref="R28:R35">+IF(G28&lt;&gt;"",G28,"")</f>
      </c>
      <c r="S28" s="267" t="str">
        <f aca="true" t="shared" si="40" ref="S28:S35">+IF(H28&lt;&gt;"",H28,"")</f>
        <v>015 28 42 84</v>
      </c>
      <c r="T28" s="267" t="str">
        <f aca="true" t="shared" si="41" ref="T28:T35">+IF(I28&lt;&gt;"",I28,"")</f>
        <v>015 20 32 75</v>
      </c>
      <c r="U28" s="280" t="str">
        <f aca="true" t="shared" si="42" ref="U28:U35">+IF(J28&lt;&gt;"",J28,"")</f>
        <v>info@ovam.be</v>
      </c>
      <c r="V28" s="281"/>
      <c r="W28" s="254">
        <v>1</v>
      </c>
      <c r="X28" s="279" t="str">
        <f aca="true" t="shared" si="43" ref="X28:X37">+IF(M28&lt;&gt;"",M28,"")</f>
        <v>Controlerende overheid</v>
      </c>
      <c r="Y28" s="267" t="str">
        <f aca="true" t="shared" si="44" ref="Y28:Y35">+IF(N28&lt;&gt;"",N28,"")</f>
        <v>OVAM</v>
      </c>
      <c r="Z28" s="267">
        <f aca="true" t="shared" si="45" ref="Z28:Z35">+IF(O28&lt;&gt;"",O28,"")</f>
      </c>
      <c r="AA28" s="267" t="str">
        <f aca="true" t="shared" si="46" ref="AA28:AA35">+IF(P28&lt;&gt;"",P28,"")</f>
        <v>Stationsstraat 110</v>
      </c>
      <c r="AB28" s="267" t="str">
        <f aca="true" t="shared" si="47" ref="AB28:AB35">+IF(Q28&lt;&gt;"",Q28,"")</f>
        <v>2800 Mechelen</v>
      </c>
      <c r="AC28" s="267">
        <f aca="true" t="shared" si="48" ref="AC28:AC35">+IF(R28&lt;&gt;"",R28,"")</f>
      </c>
      <c r="AD28" s="267" t="str">
        <f aca="true" t="shared" si="49" ref="AD28:AD35">+IF(S28&lt;&gt;"",S28,"")</f>
        <v>015 28 42 84</v>
      </c>
      <c r="AE28" s="267" t="str">
        <f aca="true" t="shared" si="50" ref="AE28:AE35">+IF(T28&lt;&gt;"",T28,"")</f>
        <v>015 20 32 75</v>
      </c>
      <c r="AF28" s="280" t="str">
        <f aca="true" t="shared" si="51" ref="AF28:AF35">+IF(U28&lt;&gt;"",U28,"")</f>
        <v>info@ovam.be</v>
      </c>
      <c r="AG28" s="177"/>
      <c r="AH28" s="177"/>
    </row>
    <row r="29" spans="1:34" s="178" customFormat="1" ht="14.25">
      <c r="A29" s="179"/>
      <c r="B29" s="279" t="s">
        <v>244</v>
      </c>
      <c r="C29" s="325"/>
      <c r="D29" s="325"/>
      <c r="E29" s="325"/>
      <c r="F29" s="325"/>
      <c r="G29" s="325"/>
      <c r="H29" s="325"/>
      <c r="I29" s="325"/>
      <c r="J29" s="326"/>
      <c r="K29" s="260"/>
      <c r="L29" s="254"/>
      <c r="M29" s="279" t="str">
        <f t="shared" si="34"/>
        <v>Toezicht op de sociale wetten</v>
      </c>
      <c r="N29" s="325"/>
      <c r="O29" s="325"/>
      <c r="P29" s="325"/>
      <c r="Q29" s="325"/>
      <c r="R29" s="325"/>
      <c r="S29" s="325"/>
      <c r="T29" s="325"/>
      <c r="U29" s="326"/>
      <c r="V29" s="260"/>
      <c r="W29" s="254">
        <v>1</v>
      </c>
      <c r="X29" s="279" t="str">
        <f t="shared" si="43"/>
        <v>Toezicht op de sociale wetten</v>
      </c>
      <c r="Y29" s="267"/>
      <c r="Z29" s="267"/>
      <c r="AA29" s="267"/>
      <c r="AB29" s="267"/>
      <c r="AC29" s="267"/>
      <c r="AD29" s="267"/>
      <c r="AE29" s="267"/>
      <c r="AF29" s="268">
        <f t="shared" si="51"/>
      </c>
      <c r="AG29" s="177"/>
      <c r="AH29" s="177"/>
    </row>
    <row r="30" spans="1:34" s="178" customFormat="1" ht="14.25">
      <c r="A30" s="179"/>
      <c r="B30" s="279" t="s">
        <v>245</v>
      </c>
      <c r="C30" s="325"/>
      <c r="D30" s="325"/>
      <c r="E30" s="325"/>
      <c r="F30" s="325"/>
      <c r="G30" s="325"/>
      <c r="H30" s="325"/>
      <c r="I30" s="325"/>
      <c r="J30" s="326"/>
      <c r="K30" s="260"/>
      <c r="L30" s="254"/>
      <c r="M30" s="279" t="str">
        <f t="shared" si="34"/>
        <v>Toezicht op het welzijn op het werk</v>
      </c>
      <c r="N30" s="325"/>
      <c r="O30" s="325"/>
      <c r="P30" s="325"/>
      <c r="Q30" s="325"/>
      <c r="R30" s="325"/>
      <c r="S30" s="325"/>
      <c r="T30" s="325"/>
      <c r="U30" s="326"/>
      <c r="V30" s="260"/>
      <c r="W30" s="254">
        <v>1</v>
      </c>
      <c r="X30" s="279" t="str">
        <f t="shared" si="43"/>
        <v>Toezicht op het welzijn op het werk</v>
      </c>
      <c r="Y30" s="267"/>
      <c r="Z30" s="267"/>
      <c r="AA30" s="267"/>
      <c r="AB30" s="267"/>
      <c r="AC30" s="267"/>
      <c r="AD30" s="267"/>
      <c r="AE30" s="267"/>
      <c r="AF30" s="268">
        <f t="shared" si="51"/>
      </c>
      <c r="AG30" s="177"/>
      <c r="AH30" s="177"/>
    </row>
    <row r="31" spans="1:34" s="178" customFormat="1" ht="14.25">
      <c r="A31" s="179"/>
      <c r="B31" s="279" t="s">
        <v>246</v>
      </c>
      <c r="C31" s="325"/>
      <c r="D31" s="325"/>
      <c r="E31" s="325"/>
      <c r="F31" s="325"/>
      <c r="G31" s="325"/>
      <c r="H31" s="325"/>
      <c r="I31" s="325"/>
      <c r="J31" s="326"/>
      <c r="K31" s="260"/>
      <c r="L31" s="254"/>
      <c r="M31" s="279" t="str">
        <f t="shared" si="34"/>
        <v>Sociale Inspectie</v>
      </c>
      <c r="N31" s="325"/>
      <c r="O31" s="325"/>
      <c r="P31" s="325"/>
      <c r="Q31" s="325"/>
      <c r="R31" s="325"/>
      <c r="S31" s="325"/>
      <c r="T31" s="325"/>
      <c r="U31" s="326"/>
      <c r="V31" s="260"/>
      <c r="W31" s="254">
        <v>1</v>
      </c>
      <c r="X31" s="279" t="str">
        <f t="shared" si="43"/>
        <v>Sociale Inspectie</v>
      </c>
      <c r="Y31" s="267"/>
      <c r="Z31" s="267"/>
      <c r="AA31" s="267"/>
      <c r="AB31" s="267"/>
      <c r="AC31" s="267"/>
      <c r="AD31" s="267"/>
      <c r="AE31" s="267"/>
      <c r="AF31" s="268">
        <f t="shared" si="51"/>
      </c>
      <c r="AG31" s="177"/>
      <c r="AH31" s="177"/>
    </row>
    <row r="32" spans="1:34" s="178" customFormat="1" ht="14.25">
      <c r="A32" s="179"/>
      <c r="B32" s="279" t="s">
        <v>9</v>
      </c>
      <c r="C32" s="325"/>
      <c r="D32" s="325"/>
      <c r="E32" s="325"/>
      <c r="F32" s="325"/>
      <c r="G32" s="325"/>
      <c r="H32" s="325"/>
      <c r="I32" s="325"/>
      <c r="J32" s="326"/>
      <c r="K32" s="260"/>
      <c r="L32" s="254"/>
      <c r="M32" s="279" t="str">
        <f t="shared" si="34"/>
        <v>NAVB</v>
      </c>
      <c r="N32" s="325"/>
      <c r="O32" s="325"/>
      <c r="P32" s="325"/>
      <c r="Q32" s="325"/>
      <c r="R32" s="325"/>
      <c r="S32" s="325"/>
      <c r="T32" s="325"/>
      <c r="U32" s="326"/>
      <c r="V32" s="260"/>
      <c r="W32" s="254">
        <v>1</v>
      </c>
      <c r="X32" s="279" t="str">
        <f t="shared" si="43"/>
        <v>NAVB</v>
      </c>
      <c r="Y32" s="267"/>
      <c r="Z32" s="267"/>
      <c r="AA32" s="267"/>
      <c r="AB32" s="267"/>
      <c r="AC32" s="267"/>
      <c r="AD32" s="267"/>
      <c r="AE32" s="267"/>
      <c r="AF32" s="268">
        <f t="shared" si="51"/>
      </c>
      <c r="AG32" s="177"/>
      <c r="AH32" s="177"/>
    </row>
    <row r="33" spans="1:34" s="178" customFormat="1" ht="14.25">
      <c r="A33" s="179">
        <v>1</v>
      </c>
      <c r="B33" s="279" t="s">
        <v>262</v>
      </c>
      <c r="C33" s="267"/>
      <c r="D33" s="267"/>
      <c r="E33" s="267"/>
      <c r="F33" s="267"/>
      <c r="G33" s="267"/>
      <c r="H33" s="267"/>
      <c r="I33" s="267"/>
      <c r="J33" s="268"/>
      <c r="K33" s="260"/>
      <c r="L33" s="254">
        <v>1</v>
      </c>
      <c r="M33" s="279" t="str">
        <f t="shared" si="34"/>
        <v>Gemeente - technische dienst</v>
      </c>
      <c r="N33" s="267">
        <f t="shared" si="35"/>
      </c>
      <c r="O33" s="267">
        <f t="shared" si="36"/>
      </c>
      <c r="P33" s="267">
        <f t="shared" si="37"/>
      </c>
      <c r="Q33" s="267">
        <f t="shared" si="38"/>
      </c>
      <c r="R33" s="267">
        <f t="shared" si="39"/>
      </c>
      <c r="S33" s="267">
        <f t="shared" si="40"/>
      </c>
      <c r="T33" s="267">
        <f t="shared" si="41"/>
      </c>
      <c r="U33" s="268">
        <f t="shared" si="42"/>
      </c>
      <c r="V33" s="260"/>
      <c r="W33" s="254">
        <v>1</v>
      </c>
      <c r="X33" s="279" t="str">
        <f t="shared" si="43"/>
        <v>Gemeente - technische dienst</v>
      </c>
      <c r="Y33" s="267">
        <f t="shared" si="44"/>
      </c>
      <c r="Z33" s="267">
        <f t="shared" si="45"/>
      </c>
      <c r="AA33" s="267">
        <f t="shared" si="46"/>
      </c>
      <c r="AB33" s="267">
        <f t="shared" si="47"/>
      </c>
      <c r="AC33" s="267">
        <f t="shared" si="48"/>
      </c>
      <c r="AD33" s="267">
        <f t="shared" si="49"/>
      </c>
      <c r="AE33" s="267">
        <f t="shared" si="50"/>
      </c>
      <c r="AF33" s="268">
        <f t="shared" si="51"/>
      </c>
      <c r="AG33" s="177"/>
      <c r="AH33" s="177"/>
    </row>
    <row r="34" spans="1:34" s="178" customFormat="1" ht="14.25">
      <c r="A34" s="179">
        <v>1</v>
      </c>
      <c r="B34" s="279" t="s">
        <v>286</v>
      </c>
      <c r="C34" s="267"/>
      <c r="D34" s="267"/>
      <c r="E34" s="267"/>
      <c r="F34" s="267"/>
      <c r="G34" s="267"/>
      <c r="H34" s="267"/>
      <c r="I34" s="267"/>
      <c r="J34" s="268"/>
      <c r="K34" s="260"/>
      <c r="L34" s="254">
        <v>1</v>
      </c>
      <c r="M34" s="279" t="str">
        <f t="shared" si="34"/>
        <v>Indien gewestweg</v>
      </c>
      <c r="N34" s="267">
        <f t="shared" si="35"/>
      </c>
      <c r="O34" s="267">
        <f t="shared" si="36"/>
      </c>
      <c r="P34" s="267">
        <f t="shared" si="37"/>
      </c>
      <c r="Q34" s="267">
        <f t="shared" si="38"/>
      </c>
      <c r="R34" s="267">
        <f t="shared" si="39"/>
      </c>
      <c r="S34" s="267">
        <f t="shared" si="40"/>
      </c>
      <c r="T34" s="267">
        <f t="shared" si="41"/>
      </c>
      <c r="U34" s="268">
        <f t="shared" si="42"/>
      </c>
      <c r="V34" s="260"/>
      <c r="W34" s="254">
        <v>1</v>
      </c>
      <c r="X34" s="279" t="str">
        <f t="shared" si="43"/>
        <v>Indien gewestweg</v>
      </c>
      <c r="Y34" s="267">
        <f t="shared" si="44"/>
      </c>
      <c r="Z34" s="267">
        <f t="shared" si="45"/>
      </c>
      <c r="AA34" s="267">
        <f t="shared" si="46"/>
      </c>
      <c r="AB34" s="267">
        <f t="shared" si="47"/>
      </c>
      <c r="AC34" s="267">
        <f t="shared" si="48"/>
      </c>
      <c r="AD34" s="267">
        <f t="shared" si="49"/>
      </c>
      <c r="AE34" s="267">
        <f t="shared" si="50"/>
      </c>
      <c r="AF34" s="268">
        <f t="shared" si="51"/>
      </c>
      <c r="AG34" s="177"/>
      <c r="AH34" s="177"/>
    </row>
    <row r="35" spans="1:34" s="178" customFormat="1" ht="14.25">
      <c r="A35" s="179">
        <v>1</v>
      </c>
      <c r="B35" s="361" t="s">
        <v>396</v>
      </c>
      <c r="C35" s="267"/>
      <c r="D35" s="267"/>
      <c r="E35" s="267"/>
      <c r="F35" s="267"/>
      <c r="G35" s="267"/>
      <c r="H35" s="267"/>
      <c r="I35" s="267"/>
      <c r="J35" s="268"/>
      <c r="K35" s="260"/>
      <c r="L35" s="254">
        <v>1</v>
      </c>
      <c r="M35" s="361" t="str">
        <f t="shared" si="34"/>
        <v>Andere: </v>
      </c>
      <c r="N35" s="267">
        <f t="shared" si="35"/>
      </c>
      <c r="O35" s="267">
        <f t="shared" si="36"/>
      </c>
      <c r="P35" s="267">
        <f t="shared" si="37"/>
      </c>
      <c r="Q35" s="267">
        <f t="shared" si="38"/>
      </c>
      <c r="R35" s="267">
        <f t="shared" si="39"/>
      </c>
      <c r="S35" s="267">
        <f t="shared" si="40"/>
      </c>
      <c r="T35" s="267">
        <f t="shared" si="41"/>
      </c>
      <c r="U35" s="268">
        <f t="shared" si="42"/>
      </c>
      <c r="V35" s="260"/>
      <c r="W35" s="254">
        <v>1</v>
      </c>
      <c r="X35" s="361" t="str">
        <f t="shared" si="43"/>
        <v>Andere: </v>
      </c>
      <c r="Y35" s="267">
        <f t="shared" si="44"/>
      </c>
      <c r="Z35" s="267">
        <f t="shared" si="45"/>
      </c>
      <c r="AA35" s="267">
        <f t="shared" si="46"/>
      </c>
      <c r="AB35" s="267">
        <f t="shared" si="47"/>
      </c>
      <c r="AC35" s="267">
        <f t="shared" si="48"/>
      </c>
      <c r="AD35" s="267">
        <f t="shared" si="49"/>
      </c>
      <c r="AE35" s="267">
        <f t="shared" si="50"/>
      </c>
      <c r="AF35" s="268">
        <f t="shared" si="51"/>
      </c>
      <c r="AG35" s="177"/>
      <c r="AH35" s="177"/>
    </row>
    <row r="36" spans="1:34" s="178" customFormat="1" ht="15" thickBot="1">
      <c r="A36" s="179">
        <v>1</v>
      </c>
      <c r="B36" s="270"/>
      <c r="C36" s="275"/>
      <c r="D36" s="275"/>
      <c r="E36" s="275"/>
      <c r="F36" s="275"/>
      <c r="G36" s="275"/>
      <c r="H36" s="275"/>
      <c r="I36" s="275"/>
      <c r="J36" s="276"/>
      <c r="K36" s="277"/>
      <c r="L36" s="254">
        <v>1</v>
      </c>
      <c r="M36" s="270">
        <f t="shared" si="34"/>
      </c>
      <c r="N36" s="275"/>
      <c r="O36" s="275"/>
      <c r="P36" s="275"/>
      <c r="Q36" s="275"/>
      <c r="R36" s="275"/>
      <c r="S36" s="275"/>
      <c r="T36" s="275"/>
      <c r="U36" s="276"/>
      <c r="V36" s="277"/>
      <c r="W36" s="254">
        <v>1</v>
      </c>
      <c r="X36" s="270">
        <f t="shared" si="43"/>
      </c>
      <c r="Y36" s="275"/>
      <c r="Z36" s="275"/>
      <c r="AA36" s="275"/>
      <c r="AB36" s="275"/>
      <c r="AC36" s="275"/>
      <c r="AD36" s="275"/>
      <c r="AE36" s="275"/>
      <c r="AF36" s="276"/>
      <c r="AG36" s="177"/>
      <c r="AH36" s="177"/>
    </row>
    <row r="37" spans="1:34" s="178" customFormat="1" ht="15" thickBot="1">
      <c r="A37" s="179">
        <v>1</v>
      </c>
      <c r="B37" s="367" t="s">
        <v>261</v>
      </c>
      <c r="C37" s="368"/>
      <c r="D37" s="368"/>
      <c r="E37" s="368"/>
      <c r="F37" s="368"/>
      <c r="G37" s="368"/>
      <c r="H37" s="368"/>
      <c r="I37" s="368"/>
      <c r="J37" s="369"/>
      <c r="K37" s="255"/>
      <c r="L37" s="254">
        <v>1</v>
      </c>
      <c r="M37" s="367" t="str">
        <f t="shared" si="34"/>
        <v>Nutsleidingen (indien van toepassing: boorwerk/BSW in deze zone)</v>
      </c>
      <c r="N37" s="368">
        <f aca="true" t="shared" si="52" ref="N37:U37">+IF(C37&lt;&gt;"",C37,"")</f>
      </c>
      <c r="O37" s="368">
        <f t="shared" si="52"/>
      </c>
      <c r="P37" s="368">
        <f t="shared" si="52"/>
      </c>
      <c r="Q37" s="368">
        <f t="shared" si="52"/>
      </c>
      <c r="R37" s="368">
        <f t="shared" si="52"/>
      </c>
      <c r="S37" s="368">
        <f t="shared" si="52"/>
      </c>
      <c r="T37" s="368">
        <f t="shared" si="52"/>
      </c>
      <c r="U37" s="369">
        <f t="shared" si="52"/>
      </c>
      <c r="V37" s="255"/>
      <c r="W37" s="254">
        <v>1</v>
      </c>
      <c r="X37" s="367" t="str">
        <f t="shared" si="43"/>
        <v>Nutsleidingen (indien van toepassing: boorwerk/BSW in deze zone)</v>
      </c>
      <c r="Y37" s="368">
        <f aca="true" t="shared" si="53" ref="Y37:AF37">+IF(N37&lt;&gt;"",N37,"")</f>
      </c>
      <c r="Z37" s="368">
        <f t="shared" si="53"/>
      </c>
      <c r="AA37" s="368">
        <f t="shared" si="53"/>
      </c>
      <c r="AB37" s="368">
        <f t="shared" si="53"/>
      </c>
      <c r="AC37" s="368">
        <f t="shared" si="53"/>
      </c>
      <c r="AD37" s="368">
        <f t="shared" si="53"/>
      </c>
      <c r="AE37" s="368">
        <f t="shared" si="53"/>
      </c>
      <c r="AF37" s="369">
        <f t="shared" si="53"/>
      </c>
      <c r="AG37" s="177"/>
      <c r="AH37" s="177"/>
    </row>
    <row r="38" spans="1:34" s="178" customFormat="1" ht="14.25">
      <c r="A38" s="179">
        <v>1</v>
      </c>
      <c r="B38" s="282" t="s">
        <v>10</v>
      </c>
      <c r="C38" s="283"/>
      <c r="D38" s="258"/>
      <c r="E38" s="258"/>
      <c r="F38" s="258"/>
      <c r="G38" s="258"/>
      <c r="H38" s="258"/>
      <c r="I38" s="258"/>
      <c r="J38" s="259"/>
      <c r="K38" s="260"/>
      <c r="L38" s="254">
        <v>1</v>
      </c>
      <c r="M38" s="282" t="str">
        <f aca="true" t="shared" si="54" ref="M38:M46">+IF(B38&lt;&gt;"",B38,"")</f>
        <v>Electriciteit/gas</v>
      </c>
      <c r="N38" s="283">
        <f aca="true" t="shared" si="55" ref="N38:U44">+IF(C38&lt;&gt;"",C38,"")</f>
      </c>
      <c r="O38" s="258">
        <f t="shared" si="55"/>
      </c>
      <c r="P38" s="258">
        <f t="shared" si="55"/>
      </c>
      <c r="Q38" s="258">
        <f t="shared" si="55"/>
      </c>
      <c r="R38" s="258">
        <f t="shared" si="55"/>
      </c>
      <c r="S38" s="258">
        <f t="shared" si="55"/>
      </c>
      <c r="T38" s="258">
        <f t="shared" si="55"/>
      </c>
      <c r="U38" s="259">
        <f t="shared" si="55"/>
      </c>
      <c r="V38" s="260"/>
      <c r="W38" s="254">
        <v>1</v>
      </c>
      <c r="X38" s="282" t="str">
        <f aca="true" t="shared" si="56" ref="X38:X46">+IF(M38&lt;&gt;"",M38,"")</f>
        <v>Electriciteit/gas</v>
      </c>
      <c r="Y38" s="283">
        <f aca="true" t="shared" si="57" ref="Y38:AF44">+IF(N38&lt;&gt;"",N38,"")</f>
      </c>
      <c r="Z38" s="258">
        <f t="shared" si="57"/>
      </c>
      <c r="AA38" s="258">
        <f t="shared" si="57"/>
      </c>
      <c r="AB38" s="258">
        <f t="shared" si="57"/>
      </c>
      <c r="AC38" s="258">
        <f t="shared" si="57"/>
      </c>
      <c r="AD38" s="258">
        <f t="shared" si="57"/>
      </c>
      <c r="AE38" s="258">
        <f t="shared" si="57"/>
      </c>
      <c r="AF38" s="259">
        <f t="shared" si="57"/>
      </c>
      <c r="AG38" s="177"/>
      <c r="AH38" s="177"/>
    </row>
    <row r="39" spans="1:34" s="178" customFormat="1" ht="14.25">
      <c r="A39" s="179">
        <v>1</v>
      </c>
      <c r="B39" s="284" t="s">
        <v>367</v>
      </c>
      <c r="C39" s="285"/>
      <c r="D39" s="267"/>
      <c r="E39" s="267"/>
      <c r="F39" s="267"/>
      <c r="G39" s="267"/>
      <c r="H39" s="267"/>
      <c r="I39" s="267"/>
      <c r="J39" s="268"/>
      <c r="K39" s="260"/>
      <c r="L39" s="254">
        <v>1</v>
      </c>
      <c r="M39" s="284" t="str">
        <f t="shared" si="54"/>
        <v>Telefonie</v>
      </c>
      <c r="N39" s="285">
        <f t="shared" si="55"/>
      </c>
      <c r="O39" s="267">
        <f t="shared" si="55"/>
      </c>
      <c r="P39" s="267">
        <f t="shared" si="55"/>
      </c>
      <c r="Q39" s="267">
        <f t="shared" si="55"/>
      </c>
      <c r="R39" s="267">
        <f t="shared" si="55"/>
      </c>
      <c r="S39" s="267">
        <f t="shared" si="55"/>
      </c>
      <c r="T39" s="267">
        <f t="shared" si="55"/>
      </c>
      <c r="U39" s="268">
        <f t="shared" si="55"/>
      </c>
      <c r="V39" s="260"/>
      <c r="W39" s="254">
        <v>1</v>
      </c>
      <c r="X39" s="284" t="str">
        <f t="shared" si="56"/>
        <v>Telefonie</v>
      </c>
      <c r="Y39" s="285">
        <f t="shared" si="57"/>
      </c>
      <c r="Z39" s="267">
        <f t="shared" si="57"/>
      </c>
      <c r="AA39" s="267">
        <f t="shared" si="57"/>
      </c>
      <c r="AB39" s="267">
        <f t="shared" si="57"/>
      </c>
      <c r="AC39" s="267">
        <f t="shared" si="57"/>
      </c>
      <c r="AD39" s="267">
        <f t="shared" si="57"/>
      </c>
      <c r="AE39" s="267">
        <f t="shared" si="57"/>
      </c>
      <c r="AF39" s="268">
        <f t="shared" si="57"/>
      </c>
      <c r="AG39" s="177"/>
      <c r="AH39" s="177"/>
    </row>
    <row r="40" spans="1:34" s="178" customFormat="1" ht="14.25">
      <c r="A40" s="179">
        <v>1</v>
      </c>
      <c r="B40" s="284" t="s">
        <v>11</v>
      </c>
      <c r="C40" s="285"/>
      <c r="D40" s="267"/>
      <c r="E40" s="267"/>
      <c r="F40" s="267"/>
      <c r="G40" s="267"/>
      <c r="H40" s="267"/>
      <c r="I40" s="267"/>
      <c r="J40" s="268"/>
      <c r="K40" s="260"/>
      <c r="L40" s="254">
        <v>1</v>
      </c>
      <c r="M40" s="284" t="str">
        <f t="shared" si="54"/>
        <v>Water</v>
      </c>
      <c r="N40" s="285">
        <f t="shared" si="55"/>
      </c>
      <c r="O40" s="267">
        <f t="shared" si="55"/>
      </c>
      <c r="P40" s="267">
        <f t="shared" si="55"/>
      </c>
      <c r="Q40" s="267">
        <f t="shared" si="55"/>
      </c>
      <c r="R40" s="267">
        <f t="shared" si="55"/>
      </c>
      <c r="S40" s="267">
        <f t="shared" si="55"/>
      </c>
      <c r="T40" s="267">
        <f t="shared" si="55"/>
      </c>
      <c r="U40" s="268">
        <f t="shared" si="55"/>
      </c>
      <c r="V40" s="260"/>
      <c r="W40" s="254">
        <v>1</v>
      </c>
      <c r="X40" s="284" t="str">
        <f t="shared" si="56"/>
        <v>Water</v>
      </c>
      <c r="Y40" s="285">
        <f t="shared" si="57"/>
      </c>
      <c r="Z40" s="267">
        <f t="shared" si="57"/>
      </c>
      <c r="AA40" s="267">
        <f t="shared" si="57"/>
      </c>
      <c r="AB40" s="267">
        <f t="shared" si="57"/>
      </c>
      <c r="AC40" s="267">
        <f t="shared" si="57"/>
      </c>
      <c r="AD40" s="267">
        <f t="shared" si="57"/>
      </c>
      <c r="AE40" s="267">
        <f t="shared" si="57"/>
      </c>
      <c r="AF40" s="268">
        <f t="shared" si="57"/>
      </c>
      <c r="AG40" s="177"/>
      <c r="AH40" s="177"/>
    </row>
    <row r="41" spans="1:34" s="178" customFormat="1" ht="14.25">
      <c r="A41" s="179">
        <v>1</v>
      </c>
      <c r="B41" s="284" t="s">
        <v>383</v>
      </c>
      <c r="C41" s="285"/>
      <c r="D41" s="267"/>
      <c r="E41" s="267"/>
      <c r="F41" s="267"/>
      <c r="G41" s="267"/>
      <c r="H41" s="267"/>
      <c r="I41" s="267"/>
      <c r="J41" s="268"/>
      <c r="K41" s="260"/>
      <c r="L41" s="254">
        <v>1</v>
      </c>
      <c r="M41" s="284" t="str">
        <f t="shared" si="54"/>
        <v>Riolering</v>
      </c>
      <c r="N41" s="285">
        <f aca="true" t="shared" si="58" ref="N41:U41">+IF(C41&lt;&gt;"",C41,"")</f>
      </c>
      <c r="O41" s="267">
        <f t="shared" si="58"/>
      </c>
      <c r="P41" s="267">
        <f t="shared" si="58"/>
      </c>
      <c r="Q41" s="267">
        <f t="shared" si="58"/>
      </c>
      <c r="R41" s="267">
        <f t="shared" si="58"/>
      </c>
      <c r="S41" s="267">
        <f t="shared" si="58"/>
      </c>
      <c r="T41" s="267">
        <f t="shared" si="58"/>
      </c>
      <c r="U41" s="268">
        <f t="shared" si="58"/>
      </c>
      <c r="V41" s="260"/>
      <c r="W41" s="254">
        <v>1</v>
      </c>
      <c r="X41" s="284" t="str">
        <f t="shared" si="56"/>
        <v>Riolering</v>
      </c>
      <c r="Y41" s="285">
        <f aca="true" t="shared" si="59" ref="Y41:AF41">+IF(N41&lt;&gt;"",N41,"")</f>
      </c>
      <c r="Z41" s="267">
        <f t="shared" si="59"/>
      </c>
      <c r="AA41" s="267">
        <f t="shared" si="59"/>
      </c>
      <c r="AB41" s="267">
        <f t="shared" si="59"/>
      </c>
      <c r="AC41" s="267">
        <f t="shared" si="59"/>
      </c>
      <c r="AD41" s="267">
        <f t="shared" si="59"/>
      </c>
      <c r="AE41" s="267">
        <f t="shared" si="59"/>
      </c>
      <c r="AF41" s="268">
        <f t="shared" si="59"/>
      </c>
      <c r="AG41" s="177"/>
      <c r="AH41" s="177"/>
    </row>
    <row r="42" spans="1:34" s="178" customFormat="1" ht="14.25">
      <c r="A42" s="179">
        <v>1</v>
      </c>
      <c r="B42" s="284" t="s">
        <v>288</v>
      </c>
      <c r="C42" s="285"/>
      <c r="D42" s="267"/>
      <c r="E42" s="267"/>
      <c r="F42" s="267"/>
      <c r="G42" s="267"/>
      <c r="H42" s="267"/>
      <c r="I42" s="267"/>
      <c r="J42" s="268"/>
      <c r="K42" s="260"/>
      <c r="L42" s="254">
        <v>1</v>
      </c>
      <c r="M42" s="284" t="str">
        <f t="shared" si="54"/>
        <v>Coax kabel (bijv telenet)</v>
      </c>
      <c r="N42" s="285">
        <f t="shared" si="55"/>
      </c>
      <c r="O42" s="267">
        <f t="shared" si="55"/>
      </c>
      <c r="P42" s="267">
        <f t="shared" si="55"/>
      </c>
      <c r="Q42" s="267">
        <f t="shared" si="55"/>
      </c>
      <c r="R42" s="267">
        <f t="shared" si="55"/>
      </c>
      <c r="S42" s="267">
        <f t="shared" si="55"/>
      </c>
      <c r="T42" s="267">
        <f t="shared" si="55"/>
      </c>
      <c r="U42" s="268">
        <f t="shared" si="55"/>
      </c>
      <c r="V42" s="260"/>
      <c r="W42" s="254">
        <v>1</v>
      </c>
      <c r="X42" s="284" t="str">
        <f t="shared" si="56"/>
        <v>Coax kabel (bijv telenet)</v>
      </c>
      <c r="Y42" s="285">
        <f t="shared" si="57"/>
      </c>
      <c r="Z42" s="267">
        <f t="shared" si="57"/>
      </c>
      <c r="AA42" s="267">
        <f t="shared" si="57"/>
      </c>
      <c r="AB42" s="267">
        <f t="shared" si="57"/>
      </c>
      <c r="AC42" s="267">
        <f t="shared" si="57"/>
      </c>
      <c r="AD42" s="267">
        <f t="shared" si="57"/>
      </c>
      <c r="AE42" s="267">
        <f t="shared" si="57"/>
      </c>
      <c r="AF42" s="268">
        <f t="shared" si="57"/>
      </c>
      <c r="AG42" s="177"/>
      <c r="AH42" s="177"/>
    </row>
    <row r="43" spans="1:34" s="178" customFormat="1" ht="14.25">
      <c r="A43" s="179">
        <v>1</v>
      </c>
      <c r="B43" s="284" t="s">
        <v>289</v>
      </c>
      <c r="C43" s="285"/>
      <c r="D43" s="267"/>
      <c r="E43" s="267"/>
      <c r="F43" s="267"/>
      <c r="G43" s="267"/>
      <c r="H43" s="267"/>
      <c r="I43" s="267"/>
      <c r="J43" s="268"/>
      <c r="K43" s="260"/>
      <c r="L43" s="254">
        <v>1</v>
      </c>
      <c r="M43" s="284" t="str">
        <f t="shared" si="54"/>
        <v>Glasvezelkabel</v>
      </c>
      <c r="N43" s="285">
        <f t="shared" si="55"/>
      </c>
      <c r="O43" s="267">
        <f t="shared" si="55"/>
      </c>
      <c r="P43" s="267">
        <f t="shared" si="55"/>
      </c>
      <c r="Q43" s="267">
        <f t="shared" si="55"/>
      </c>
      <c r="R43" s="267">
        <f t="shared" si="55"/>
      </c>
      <c r="S43" s="267">
        <f t="shared" si="55"/>
      </c>
      <c r="T43" s="267">
        <f t="shared" si="55"/>
      </c>
      <c r="U43" s="268">
        <f t="shared" si="55"/>
      </c>
      <c r="V43" s="260"/>
      <c r="W43" s="254">
        <v>1</v>
      </c>
      <c r="X43" s="284" t="str">
        <f t="shared" si="56"/>
        <v>Glasvezelkabel</v>
      </c>
      <c r="Y43" s="285">
        <f t="shared" si="57"/>
      </c>
      <c r="Z43" s="267">
        <f t="shared" si="57"/>
      </c>
      <c r="AA43" s="267">
        <f t="shared" si="57"/>
      </c>
      <c r="AB43" s="267">
        <f t="shared" si="57"/>
      </c>
      <c r="AC43" s="267">
        <f t="shared" si="57"/>
      </c>
      <c r="AD43" s="267">
        <f t="shared" si="57"/>
      </c>
      <c r="AE43" s="267">
        <f t="shared" si="57"/>
      </c>
      <c r="AF43" s="268">
        <f t="shared" si="57"/>
      </c>
      <c r="AG43" s="177"/>
      <c r="AH43" s="177"/>
    </row>
    <row r="44" spans="1:34" s="178" customFormat="1" ht="14.25">
      <c r="A44" s="179">
        <v>1</v>
      </c>
      <c r="B44" s="361" t="s">
        <v>396</v>
      </c>
      <c r="C44" s="285"/>
      <c r="D44" s="267"/>
      <c r="E44" s="267"/>
      <c r="F44" s="267"/>
      <c r="G44" s="267"/>
      <c r="H44" s="267"/>
      <c r="I44" s="267"/>
      <c r="J44" s="268"/>
      <c r="K44" s="260"/>
      <c r="L44" s="254">
        <v>1</v>
      </c>
      <c r="M44" s="361" t="str">
        <f>+IF(B44&lt;&gt;"",B44,"")</f>
        <v>Andere: </v>
      </c>
      <c r="N44" s="285">
        <f t="shared" si="55"/>
      </c>
      <c r="O44" s="267">
        <f t="shared" si="55"/>
      </c>
      <c r="P44" s="267">
        <f t="shared" si="55"/>
      </c>
      <c r="Q44" s="267">
        <f t="shared" si="55"/>
      </c>
      <c r="R44" s="267">
        <f t="shared" si="55"/>
      </c>
      <c r="S44" s="267">
        <f t="shared" si="55"/>
      </c>
      <c r="T44" s="267">
        <f t="shared" si="55"/>
      </c>
      <c r="U44" s="268">
        <f t="shared" si="55"/>
      </c>
      <c r="V44" s="260"/>
      <c r="W44" s="254">
        <v>1</v>
      </c>
      <c r="X44" s="361" t="str">
        <f>+IF(M44&lt;&gt;"",M44,"")</f>
        <v>Andere: </v>
      </c>
      <c r="Y44" s="285">
        <f t="shared" si="57"/>
      </c>
      <c r="Z44" s="267">
        <f t="shared" si="57"/>
      </c>
      <c r="AA44" s="267">
        <f t="shared" si="57"/>
      </c>
      <c r="AB44" s="267">
        <f t="shared" si="57"/>
      </c>
      <c r="AC44" s="267">
        <f t="shared" si="57"/>
      </c>
      <c r="AD44" s="267">
        <f t="shared" si="57"/>
      </c>
      <c r="AE44" s="267">
        <f t="shared" si="57"/>
      </c>
      <c r="AF44" s="268">
        <f t="shared" si="57"/>
      </c>
      <c r="AG44" s="177"/>
      <c r="AH44" s="177"/>
    </row>
    <row r="45" spans="1:34" s="178" customFormat="1" ht="15" thickBot="1">
      <c r="A45" s="179">
        <v>1</v>
      </c>
      <c r="B45" s="274"/>
      <c r="C45" s="286"/>
      <c r="D45" s="275"/>
      <c r="E45" s="275"/>
      <c r="F45" s="275"/>
      <c r="G45" s="275"/>
      <c r="H45" s="275"/>
      <c r="I45" s="275"/>
      <c r="J45" s="276"/>
      <c r="K45" s="277"/>
      <c r="L45" s="254">
        <v>1</v>
      </c>
      <c r="M45" s="274">
        <f t="shared" si="54"/>
      </c>
      <c r="N45" s="286"/>
      <c r="O45" s="275"/>
      <c r="P45" s="275"/>
      <c r="Q45" s="275"/>
      <c r="R45" s="275"/>
      <c r="S45" s="275"/>
      <c r="T45" s="275"/>
      <c r="U45" s="276"/>
      <c r="V45" s="277"/>
      <c r="W45" s="254">
        <v>1</v>
      </c>
      <c r="X45" s="274">
        <f t="shared" si="56"/>
      </c>
      <c r="Y45" s="286"/>
      <c r="Z45" s="275"/>
      <c r="AA45" s="275"/>
      <c r="AB45" s="275"/>
      <c r="AC45" s="275"/>
      <c r="AD45" s="275"/>
      <c r="AE45" s="275"/>
      <c r="AF45" s="276"/>
      <c r="AG45" s="177"/>
      <c r="AH45" s="177"/>
    </row>
    <row r="46" spans="1:34" s="178" customFormat="1" ht="15" thickBot="1">
      <c r="A46" s="179">
        <v>1</v>
      </c>
      <c r="B46" s="367" t="s">
        <v>12</v>
      </c>
      <c r="C46" s="368"/>
      <c r="D46" s="368"/>
      <c r="E46" s="368"/>
      <c r="F46" s="368"/>
      <c r="G46" s="368"/>
      <c r="H46" s="368"/>
      <c r="I46" s="368"/>
      <c r="J46" s="369"/>
      <c r="K46" s="255"/>
      <c r="L46" s="254">
        <v>1</v>
      </c>
      <c r="M46" s="367" t="str">
        <f t="shared" si="54"/>
        <v>Onderaannemers</v>
      </c>
      <c r="N46" s="368">
        <f aca="true" t="shared" si="60" ref="N46:U46">+IF(C46&lt;&gt;"",C46,"")</f>
      </c>
      <c r="O46" s="368">
        <f t="shared" si="60"/>
      </c>
      <c r="P46" s="368">
        <f t="shared" si="60"/>
      </c>
      <c r="Q46" s="368">
        <f t="shared" si="60"/>
      </c>
      <c r="R46" s="368">
        <f t="shared" si="60"/>
      </c>
      <c r="S46" s="368">
        <f t="shared" si="60"/>
      </c>
      <c r="T46" s="368">
        <f t="shared" si="60"/>
      </c>
      <c r="U46" s="369">
        <f t="shared" si="60"/>
      </c>
      <c r="V46" s="255"/>
      <c r="W46" s="254">
        <v>1</v>
      </c>
      <c r="X46" s="367" t="str">
        <f t="shared" si="56"/>
        <v>Onderaannemers</v>
      </c>
      <c r="Y46" s="368">
        <f aca="true" t="shared" si="61" ref="Y46:AF46">+IF(N46&lt;&gt;"",N46,"")</f>
      </c>
      <c r="Z46" s="368">
        <f t="shared" si="61"/>
      </c>
      <c r="AA46" s="368">
        <f t="shared" si="61"/>
      </c>
      <c r="AB46" s="368">
        <f t="shared" si="61"/>
      </c>
      <c r="AC46" s="368">
        <f t="shared" si="61"/>
      </c>
      <c r="AD46" s="368">
        <f t="shared" si="61"/>
      </c>
      <c r="AE46" s="368">
        <f t="shared" si="61"/>
      </c>
      <c r="AF46" s="369">
        <f t="shared" si="61"/>
      </c>
      <c r="AG46" s="177"/>
      <c r="AH46" s="177"/>
    </row>
    <row r="47" spans="1:34" s="178" customFormat="1" ht="14.25">
      <c r="A47" s="179">
        <v>1</v>
      </c>
      <c r="B47" s="287" t="s">
        <v>290</v>
      </c>
      <c r="C47" s="258"/>
      <c r="D47" s="258"/>
      <c r="E47" s="258"/>
      <c r="F47" s="258"/>
      <c r="G47" s="258"/>
      <c r="H47" s="258"/>
      <c r="I47" s="258"/>
      <c r="J47" s="259"/>
      <c r="K47" s="260"/>
      <c r="L47" s="254"/>
      <c r="M47" s="287" t="str">
        <f aca="true" t="shared" si="62" ref="M47:M56">+IF(B47&lt;&gt;"",B47,"")</f>
        <v>Boorfirma (BBO)</v>
      </c>
      <c r="N47" s="333"/>
      <c r="O47" s="333"/>
      <c r="P47" s="333"/>
      <c r="Q47" s="333"/>
      <c r="R47" s="333"/>
      <c r="S47" s="333"/>
      <c r="T47" s="333"/>
      <c r="U47" s="334"/>
      <c r="V47" s="260"/>
      <c r="W47" s="254"/>
      <c r="X47" s="287" t="str">
        <f aca="true" t="shared" si="63" ref="X47:X56">+IF(M47&lt;&gt;"",M47,"")</f>
        <v>Boorfirma (BBO)</v>
      </c>
      <c r="Y47" s="333"/>
      <c r="Z47" s="333"/>
      <c r="AA47" s="333"/>
      <c r="AB47" s="333"/>
      <c r="AC47" s="333"/>
      <c r="AD47" s="333"/>
      <c r="AE47" s="333"/>
      <c r="AF47" s="334"/>
      <c r="AG47" s="177"/>
      <c r="AH47" s="177"/>
    </row>
    <row r="48" spans="1:34" s="178" customFormat="1" ht="14.25">
      <c r="A48" s="179"/>
      <c r="B48" s="261" t="s">
        <v>278</v>
      </c>
      <c r="C48" s="325"/>
      <c r="D48" s="325"/>
      <c r="E48" s="325"/>
      <c r="F48" s="325"/>
      <c r="G48" s="325"/>
      <c r="H48" s="325"/>
      <c r="I48" s="325"/>
      <c r="J48" s="326"/>
      <c r="K48" s="260"/>
      <c r="L48" s="254">
        <v>1</v>
      </c>
      <c r="M48" s="261" t="str">
        <f t="shared" si="62"/>
        <v>Sonderingen</v>
      </c>
      <c r="N48" s="267"/>
      <c r="O48" s="267"/>
      <c r="P48" s="267"/>
      <c r="Q48" s="267"/>
      <c r="R48" s="267"/>
      <c r="S48" s="267"/>
      <c r="T48" s="267"/>
      <c r="U48" s="268"/>
      <c r="V48" s="260"/>
      <c r="W48" s="254"/>
      <c r="X48" s="261" t="str">
        <f t="shared" si="63"/>
        <v>Sonderingen</v>
      </c>
      <c r="Y48" s="325"/>
      <c r="Z48" s="325"/>
      <c r="AA48" s="325"/>
      <c r="AB48" s="325"/>
      <c r="AC48" s="325"/>
      <c r="AD48" s="325"/>
      <c r="AE48" s="325"/>
      <c r="AF48" s="326"/>
      <c r="AG48" s="177"/>
      <c r="AH48" s="177"/>
    </row>
    <row r="49" spans="1:34" s="178" customFormat="1" ht="14.25">
      <c r="A49" s="179"/>
      <c r="B49" s="269" t="s">
        <v>13</v>
      </c>
      <c r="C49" s="325"/>
      <c r="D49" s="325"/>
      <c r="E49" s="325"/>
      <c r="F49" s="325"/>
      <c r="G49" s="325"/>
      <c r="H49" s="325"/>
      <c r="I49" s="325"/>
      <c r="J49" s="326"/>
      <c r="K49" s="260"/>
      <c r="L49" s="254"/>
      <c r="M49" s="269" t="str">
        <f t="shared" si="62"/>
        <v>Electriciteit</v>
      </c>
      <c r="N49" s="325"/>
      <c r="O49" s="325"/>
      <c r="P49" s="325"/>
      <c r="Q49" s="325"/>
      <c r="R49" s="325"/>
      <c r="S49" s="325"/>
      <c r="T49" s="325"/>
      <c r="U49" s="326"/>
      <c r="V49" s="260"/>
      <c r="W49" s="254">
        <v>1</v>
      </c>
      <c r="X49" s="269" t="str">
        <f t="shared" si="63"/>
        <v>Electriciteit</v>
      </c>
      <c r="Y49" s="267"/>
      <c r="Z49" s="267"/>
      <c r="AA49" s="267"/>
      <c r="AB49" s="267"/>
      <c r="AC49" s="267"/>
      <c r="AD49" s="267"/>
      <c r="AE49" s="267"/>
      <c r="AF49" s="268"/>
      <c r="AG49" s="177"/>
      <c r="AH49" s="177"/>
    </row>
    <row r="50" spans="1:34" s="178" customFormat="1" ht="14.25">
      <c r="A50" s="179"/>
      <c r="B50" s="269" t="s">
        <v>14</v>
      </c>
      <c r="C50" s="325"/>
      <c r="D50" s="325"/>
      <c r="E50" s="325"/>
      <c r="F50" s="325"/>
      <c r="G50" s="325"/>
      <c r="H50" s="325"/>
      <c r="I50" s="325"/>
      <c r="J50" s="326"/>
      <c r="K50" s="260"/>
      <c r="L50" s="254"/>
      <c r="M50" s="269" t="str">
        <f t="shared" si="62"/>
        <v>Afbraak-grondwerken</v>
      </c>
      <c r="N50" s="325"/>
      <c r="O50" s="325"/>
      <c r="P50" s="325"/>
      <c r="Q50" s="325"/>
      <c r="R50" s="325"/>
      <c r="S50" s="325"/>
      <c r="T50" s="325"/>
      <c r="U50" s="326"/>
      <c r="V50" s="260"/>
      <c r="W50" s="254">
        <v>1</v>
      </c>
      <c r="X50" s="269" t="str">
        <f t="shared" si="63"/>
        <v>Afbraak-grondwerken</v>
      </c>
      <c r="Y50" s="267"/>
      <c r="Z50" s="267"/>
      <c r="AA50" s="267"/>
      <c r="AB50" s="267"/>
      <c r="AC50" s="267"/>
      <c r="AD50" s="267"/>
      <c r="AE50" s="267"/>
      <c r="AF50" s="268"/>
      <c r="AG50" s="177"/>
      <c r="AH50" s="177"/>
    </row>
    <row r="51" spans="1:34" s="178" customFormat="1" ht="14.25">
      <c r="A51" s="179"/>
      <c r="B51" s="269" t="s">
        <v>260</v>
      </c>
      <c r="C51" s="325"/>
      <c r="D51" s="325"/>
      <c r="E51" s="325"/>
      <c r="F51" s="325"/>
      <c r="G51" s="325"/>
      <c r="H51" s="325"/>
      <c r="I51" s="325"/>
      <c r="J51" s="326"/>
      <c r="K51" s="260"/>
      <c r="L51" s="254"/>
      <c r="M51" s="269" t="str">
        <f t="shared" si="62"/>
        <v>Tankreiniging</v>
      </c>
      <c r="N51" s="325"/>
      <c r="O51" s="325"/>
      <c r="P51" s="325"/>
      <c r="Q51" s="325"/>
      <c r="R51" s="325"/>
      <c r="S51" s="325"/>
      <c r="T51" s="325"/>
      <c r="U51" s="326"/>
      <c r="V51" s="260"/>
      <c r="W51" s="254">
        <v>1</v>
      </c>
      <c r="X51" s="269" t="str">
        <f t="shared" si="63"/>
        <v>Tankreiniging</v>
      </c>
      <c r="Y51" s="267"/>
      <c r="Z51" s="267"/>
      <c r="AA51" s="267"/>
      <c r="AB51" s="267"/>
      <c r="AC51" s="267"/>
      <c r="AD51" s="267"/>
      <c r="AE51" s="267"/>
      <c r="AF51" s="268"/>
      <c r="AG51" s="177"/>
      <c r="AH51" s="177"/>
    </row>
    <row r="52" spans="1:34" s="178" customFormat="1" ht="14.25">
      <c r="A52" s="179"/>
      <c r="B52" s="269" t="s">
        <v>15</v>
      </c>
      <c r="C52" s="325"/>
      <c r="D52" s="325"/>
      <c r="E52" s="325"/>
      <c r="F52" s="325"/>
      <c r="G52" s="325"/>
      <c r="H52" s="325"/>
      <c r="I52" s="325"/>
      <c r="J52" s="326"/>
      <c r="K52" s="260"/>
      <c r="L52" s="254"/>
      <c r="M52" s="269" t="str">
        <f t="shared" si="62"/>
        <v>Bemaling</v>
      </c>
      <c r="N52" s="325"/>
      <c r="O52" s="325"/>
      <c r="P52" s="325"/>
      <c r="Q52" s="325"/>
      <c r="R52" s="325"/>
      <c r="S52" s="325"/>
      <c r="T52" s="325"/>
      <c r="U52" s="326"/>
      <c r="V52" s="260"/>
      <c r="W52" s="254">
        <v>1</v>
      </c>
      <c r="X52" s="269" t="str">
        <f t="shared" si="63"/>
        <v>Bemaling</v>
      </c>
      <c r="Y52" s="267"/>
      <c r="Z52" s="267"/>
      <c r="AA52" s="267"/>
      <c r="AB52" s="267"/>
      <c r="AC52" s="267"/>
      <c r="AD52" s="267"/>
      <c r="AE52" s="267"/>
      <c r="AF52" s="268"/>
      <c r="AG52" s="177"/>
      <c r="AH52" s="177"/>
    </row>
    <row r="53" spans="1:34" s="178" customFormat="1" ht="14.25">
      <c r="A53" s="179"/>
      <c r="B53" s="269" t="s">
        <v>63</v>
      </c>
      <c r="C53" s="325"/>
      <c r="D53" s="325"/>
      <c r="E53" s="325"/>
      <c r="F53" s="325"/>
      <c r="G53" s="325"/>
      <c r="H53" s="325"/>
      <c r="I53" s="325"/>
      <c r="J53" s="326"/>
      <c r="K53" s="260"/>
      <c r="L53" s="254"/>
      <c r="M53" s="269" t="str">
        <f t="shared" si="62"/>
        <v>Grondwaterzuivering</v>
      </c>
      <c r="N53" s="325"/>
      <c r="O53" s="325"/>
      <c r="P53" s="325"/>
      <c r="Q53" s="325"/>
      <c r="R53" s="325"/>
      <c r="S53" s="325"/>
      <c r="T53" s="325"/>
      <c r="U53" s="326"/>
      <c r="V53" s="260"/>
      <c r="W53" s="254">
        <v>1</v>
      </c>
      <c r="X53" s="269" t="str">
        <f t="shared" si="63"/>
        <v>Grondwaterzuivering</v>
      </c>
      <c r="Y53" s="267"/>
      <c r="Z53" s="267"/>
      <c r="AA53" s="267"/>
      <c r="AB53" s="267"/>
      <c r="AC53" s="267"/>
      <c r="AD53" s="267"/>
      <c r="AE53" s="267"/>
      <c r="AF53" s="268"/>
      <c r="AG53" s="177"/>
      <c r="AH53" s="177"/>
    </row>
    <row r="54" spans="1:34" s="178" customFormat="1" ht="14.25">
      <c r="A54" s="179"/>
      <c r="B54" s="274" t="s">
        <v>287</v>
      </c>
      <c r="C54" s="325"/>
      <c r="D54" s="325"/>
      <c r="E54" s="325"/>
      <c r="F54" s="325"/>
      <c r="G54" s="325"/>
      <c r="H54" s="325"/>
      <c r="I54" s="325"/>
      <c r="J54" s="326"/>
      <c r="K54" s="260"/>
      <c r="L54" s="254"/>
      <c r="M54" s="274" t="str">
        <f t="shared" si="62"/>
        <v>Andere : </v>
      </c>
      <c r="N54" s="325"/>
      <c r="O54" s="325"/>
      <c r="P54" s="325"/>
      <c r="Q54" s="325"/>
      <c r="R54" s="325"/>
      <c r="S54" s="325"/>
      <c r="T54" s="325"/>
      <c r="U54" s="326"/>
      <c r="V54" s="260"/>
      <c r="W54" s="254">
        <v>1</v>
      </c>
      <c r="X54" s="361" t="str">
        <f t="shared" si="63"/>
        <v>Andere : </v>
      </c>
      <c r="Y54" s="267"/>
      <c r="Z54" s="267"/>
      <c r="AA54" s="267"/>
      <c r="AB54" s="267"/>
      <c r="AC54" s="267"/>
      <c r="AD54" s="267"/>
      <c r="AE54" s="267"/>
      <c r="AF54" s="268"/>
      <c r="AG54" s="177"/>
      <c r="AH54" s="177"/>
    </row>
    <row r="55" spans="1:34" s="178" customFormat="1" ht="15" thickBot="1">
      <c r="A55" s="179">
        <v>1</v>
      </c>
      <c r="B55" s="270"/>
      <c r="C55" s="286"/>
      <c r="D55" s="275"/>
      <c r="E55" s="275"/>
      <c r="F55" s="275"/>
      <c r="G55" s="275"/>
      <c r="H55" s="275"/>
      <c r="I55" s="275"/>
      <c r="J55" s="276"/>
      <c r="K55" s="277"/>
      <c r="L55" s="254">
        <v>1</v>
      </c>
      <c r="M55" s="270">
        <f t="shared" si="62"/>
      </c>
      <c r="N55" s="286"/>
      <c r="O55" s="275"/>
      <c r="P55" s="275"/>
      <c r="Q55" s="275"/>
      <c r="R55" s="275"/>
      <c r="S55" s="275"/>
      <c r="T55" s="275"/>
      <c r="U55" s="276"/>
      <c r="V55" s="277"/>
      <c r="W55" s="254">
        <v>1</v>
      </c>
      <c r="X55" s="270">
        <f t="shared" si="63"/>
      </c>
      <c r="Y55" s="286"/>
      <c r="Z55" s="275"/>
      <c r="AA55" s="275"/>
      <c r="AB55" s="275"/>
      <c r="AC55" s="275"/>
      <c r="AD55" s="275"/>
      <c r="AE55" s="275"/>
      <c r="AF55" s="276"/>
      <c r="AG55" s="177"/>
      <c r="AH55" s="177"/>
    </row>
    <row r="56" spans="1:34" s="178" customFormat="1" ht="15" thickBot="1">
      <c r="A56" s="179">
        <v>1</v>
      </c>
      <c r="B56" s="367" t="s">
        <v>16</v>
      </c>
      <c r="C56" s="368"/>
      <c r="D56" s="368"/>
      <c r="E56" s="368"/>
      <c r="F56" s="368"/>
      <c r="G56" s="368"/>
      <c r="H56" s="368"/>
      <c r="I56" s="368"/>
      <c r="J56" s="369"/>
      <c r="K56" s="255"/>
      <c r="L56" s="254">
        <v>1</v>
      </c>
      <c r="M56" s="367" t="str">
        <f t="shared" si="62"/>
        <v>Onderaannemers (geen werkzaamheden op de site)</v>
      </c>
      <c r="N56" s="368">
        <f aca="true" t="shared" si="64" ref="N56:U56">+IF(C56&lt;&gt;"",C56,"")</f>
      </c>
      <c r="O56" s="368">
        <f t="shared" si="64"/>
      </c>
      <c r="P56" s="368">
        <f t="shared" si="64"/>
      </c>
      <c r="Q56" s="368">
        <f t="shared" si="64"/>
      </c>
      <c r="R56" s="368">
        <f t="shared" si="64"/>
      </c>
      <c r="S56" s="368">
        <f t="shared" si="64"/>
      </c>
      <c r="T56" s="368">
        <f t="shared" si="64"/>
      </c>
      <c r="U56" s="369">
        <f t="shared" si="64"/>
      </c>
      <c r="V56" s="255"/>
      <c r="W56" s="254">
        <v>1</v>
      </c>
      <c r="X56" s="367" t="str">
        <f t="shared" si="63"/>
        <v>Onderaannemers (geen werkzaamheden op de site)</v>
      </c>
      <c r="Y56" s="368">
        <f aca="true" t="shared" si="65" ref="Y56:AF56">+IF(N56&lt;&gt;"",N56,"")</f>
      </c>
      <c r="Z56" s="368">
        <f t="shared" si="65"/>
      </c>
      <c r="AA56" s="368">
        <f t="shared" si="65"/>
      </c>
      <c r="AB56" s="368">
        <f t="shared" si="65"/>
      </c>
      <c r="AC56" s="368">
        <f t="shared" si="65"/>
      </c>
      <c r="AD56" s="368">
        <f t="shared" si="65"/>
      </c>
      <c r="AE56" s="368">
        <f t="shared" si="65"/>
      </c>
      <c r="AF56" s="369">
        <f t="shared" si="65"/>
      </c>
      <c r="AG56" s="177"/>
      <c r="AH56" s="177"/>
    </row>
    <row r="57" spans="1:34" s="178" customFormat="1" ht="14.25">
      <c r="A57" s="179"/>
      <c r="B57" s="256" t="s">
        <v>17</v>
      </c>
      <c r="C57" s="333"/>
      <c r="D57" s="333"/>
      <c r="E57" s="333"/>
      <c r="F57" s="333"/>
      <c r="G57" s="333"/>
      <c r="H57" s="333"/>
      <c r="I57" s="333"/>
      <c r="J57" s="334"/>
      <c r="K57" s="260"/>
      <c r="L57" s="254"/>
      <c r="M57" s="256" t="str">
        <f aca="true" t="shared" si="66" ref="M57:M66">+IF(B57&lt;&gt;"",B57,"")</f>
        <v>Landmeetkunde &amp; Expertise</v>
      </c>
      <c r="N57" s="333"/>
      <c r="O57" s="333"/>
      <c r="P57" s="333"/>
      <c r="Q57" s="333"/>
      <c r="R57" s="333"/>
      <c r="S57" s="333"/>
      <c r="T57" s="333"/>
      <c r="U57" s="334"/>
      <c r="V57" s="260"/>
      <c r="W57" s="254">
        <v>1</v>
      </c>
      <c r="X57" s="256" t="str">
        <f aca="true" t="shared" si="67" ref="X57:X66">+IF(M57&lt;&gt;"",M57,"")</f>
        <v>Landmeetkunde &amp; Expertise</v>
      </c>
      <c r="Y57" s="258"/>
      <c r="Z57" s="258"/>
      <c r="AA57" s="258"/>
      <c r="AB57" s="258"/>
      <c r="AC57" s="258"/>
      <c r="AD57" s="258"/>
      <c r="AE57" s="258"/>
      <c r="AF57" s="259"/>
      <c r="AG57" s="177"/>
      <c r="AH57" s="177"/>
    </row>
    <row r="58" spans="1:34" s="178" customFormat="1" ht="14.25">
      <c r="A58" s="179"/>
      <c r="B58" s="269" t="s">
        <v>18</v>
      </c>
      <c r="C58" s="325"/>
      <c r="D58" s="325"/>
      <c r="E58" s="325"/>
      <c r="F58" s="325"/>
      <c r="G58" s="325"/>
      <c r="H58" s="325"/>
      <c r="I58" s="325"/>
      <c r="J58" s="326"/>
      <c r="K58" s="260"/>
      <c r="L58" s="254"/>
      <c r="M58" s="269" t="str">
        <f t="shared" si="66"/>
        <v>Grondreinigingscentrum</v>
      </c>
      <c r="N58" s="325"/>
      <c r="O58" s="325"/>
      <c r="P58" s="325"/>
      <c r="Q58" s="325"/>
      <c r="R58" s="325"/>
      <c r="S58" s="325"/>
      <c r="T58" s="325"/>
      <c r="U58" s="326"/>
      <c r="V58" s="260"/>
      <c r="W58" s="254">
        <v>1</v>
      </c>
      <c r="X58" s="269" t="str">
        <f t="shared" si="67"/>
        <v>Grondreinigingscentrum</v>
      </c>
      <c r="Y58" s="267"/>
      <c r="Z58" s="267"/>
      <c r="AA58" s="267"/>
      <c r="AB58" s="267"/>
      <c r="AC58" s="267"/>
      <c r="AD58" s="267"/>
      <c r="AE58" s="267"/>
      <c r="AF58" s="268"/>
      <c r="AG58" s="177"/>
      <c r="AH58" s="177"/>
    </row>
    <row r="59" spans="1:34" s="178" customFormat="1" ht="14.25">
      <c r="A59" s="179"/>
      <c r="B59" s="269" t="s">
        <v>19</v>
      </c>
      <c r="C59" s="325"/>
      <c r="D59" s="325"/>
      <c r="E59" s="325"/>
      <c r="F59" s="325"/>
      <c r="G59" s="325"/>
      <c r="H59" s="325"/>
      <c r="I59" s="325"/>
      <c r="J59" s="326"/>
      <c r="K59" s="260"/>
      <c r="L59" s="254"/>
      <c r="M59" s="269" t="str">
        <f t="shared" si="66"/>
        <v>Vernietigen tanks</v>
      </c>
      <c r="N59" s="325"/>
      <c r="O59" s="325"/>
      <c r="P59" s="325"/>
      <c r="Q59" s="325"/>
      <c r="R59" s="325"/>
      <c r="S59" s="325"/>
      <c r="T59" s="325"/>
      <c r="U59" s="326"/>
      <c r="V59" s="260"/>
      <c r="W59" s="254">
        <v>1</v>
      </c>
      <c r="X59" s="269" t="str">
        <f t="shared" si="67"/>
        <v>Vernietigen tanks</v>
      </c>
      <c r="Y59" s="267"/>
      <c r="Z59" s="267"/>
      <c r="AA59" s="267"/>
      <c r="AB59" s="267"/>
      <c r="AC59" s="267"/>
      <c r="AD59" s="267"/>
      <c r="AE59" s="267"/>
      <c r="AF59" s="268"/>
      <c r="AG59" s="177"/>
      <c r="AH59" s="177"/>
    </row>
    <row r="60" spans="1:34" s="178" customFormat="1" ht="14.25">
      <c r="A60" s="179"/>
      <c r="B60" s="269" t="s">
        <v>20</v>
      </c>
      <c r="C60" s="325"/>
      <c r="D60" s="325"/>
      <c r="E60" s="325"/>
      <c r="F60" s="325"/>
      <c r="G60" s="325"/>
      <c r="H60" s="325"/>
      <c r="I60" s="325"/>
      <c r="J60" s="326"/>
      <c r="K60" s="260"/>
      <c r="L60" s="254"/>
      <c r="M60" s="269" t="str">
        <f t="shared" si="66"/>
        <v>Verwerking industrieel afval (spoelwaters)</v>
      </c>
      <c r="N60" s="325"/>
      <c r="O60" s="325"/>
      <c r="P60" s="325"/>
      <c r="Q60" s="325"/>
      <c r="R60" s="325"/>
      <c r="S60" s="325"/>
      <c r="T60" s="325"/>
      <c r="U60" s="326"/>
      <c r="V60" s="260"/>
      <c r="W60" s="254">
        <v>1</v>
      </c>
      <c r="X60" s="269" t="str">
        <f t="shared" si="67"/>
        <v>Verwerking industrieel afval (spoelwaters)</v>
      </c>
      <c r="Y60" s="267"/>
      <c r="Z60" s="267"/>
      <c r="AA60" s="267"/>
      <c r="AB60" s="267"/>
      <c r="AC60" s="267"/>
      <c r="AD60" s="267"/>
      <c r="AE60" s="267"/>
      <c r="AF60" s="268"/>
      <c r="AG60" s="177"/>
      <c r="AH60" s="177"/>
    </row>
    <row r="61" spans="1:34" s="178" customFormat="1" ht="14.25">
      <c r="A61" s="179"/>
      <c r="B61" s="274" t="s">
        <v>287</v>
      </c>
      <c r="C61" s="331"/>
      <c r="D61" s="331"/>
      <c r="E61" s="331"/>
      <c r="F61" s="331"/>
      <c r="G61" s="331"/>
      <c r="H61" s="331"/>
      <c r="I61" s="331"/>
      <c r="J61" s="332"/>
      <c r="K61" s="260"/>
      <c r="L61" s="254"/>
      <c r="M61" s="274" t="str">
        <f t="shared" si="66"/>
        <v>Andere : </v>
      </c>
      <c r="N61" s="331"/>
      <c r="O61" s="331"/>
      <c r="P61" s="331"/>
      <c r="Q61" s="331"/>
      <c r="R61" s="331"/>
      <c r="S61" s="331"/>
      <c r="T61" s="331"/>
      <c r="U61" s="332"/>
      <c r="V61" s="260"/>
      <c r="W61" s="254">
        <v>1</v>
      </c>
      <c r="X61" s="361" t="str">
        <f t="shared" si="67"/>
        <v>Andere : </v>
      </c>
      <c r="Y61" s="288"/>
      <c r="Z61" s="288"/>
      <c r="AA61" s="288"/>
      <c r="AB61" s="288"/>
      <c r="AC61" s="288"/>
      <c r="AD61" s="288"/>
      <c r="AE61" s="288"/>
      <c r="AF61" s="289"/>
      <c r="AG61" s="177"/>
      <c r="AH61" s="177"/>
    </row>
    <row r="62" spans="1:34" s="178" customFormat="1" ht="15" thickBot="1">
      <c r="A62" s="179">
        <v>1</v>
      </c>
      <c r="B62" s="290"/>
      <c r="C62" s="291"/>
      <c r="D62" s="291"/>
      <c r="E62" s="291"/>
      <c r="F62" s="291"/>
      <c r="G62" s="291"/>
      <c r="H62" s="291"/>
      <c r="I62" s="291"/>
      <c r="J62" s="292"/>
      <c r="K62" s="277"/>
      <c r="L62" s="254">
        <v>1</v>
      </c>
      <c r="M62" s="290">
        <f t="shared" si="66"/>
      </c>
      <c r="N62" s="291"/>
      <c r="O62" s="291"/>
      <c r="P62" s="291"/>
      <c r="Q62" s="291"/>
      <c r="R62" s="291"/>
      <c r="S62" s="291"/>
      <c r="T62" s="291"/>
      <c r="U62" s="292"/>
      <c r="V62" s="277"/>
      <c r="W62" s="254">
        <v>1</v>
      </c>
      <c r="X62" s="290">
        <f t="shared" si="67"/>
      </c>
      <c r="Y62" s="291"/>
      <c r="Z62" s="291"/>
      <c r="AA62" s="291"/>
      <c r="AB62" s="291"/>
      <c r="AC62" s="291"/>
      <c r="AD62" s="291"/>
      <c r="AE62" s="291"/>
      <c r="AF62" s="292"/>
      <c r="AG62" s="177"/>
      <c r="AH62" s="177"/>
    </row>
    <row r="63" spans="1:34" s="178" customFormat="1" ht="14.25">
      <c r="A63" s="179">
        <v>1</v>
      </c>
      <c r="B63" s="293" t="s">
        <v>399</v>
      </c>
      <c r="C63" s="294"/>
      <c r="D63" s="293"/>
      <c r="E63" s="293"/>
      <c r="F63" s="293"/>
      <c r="G63" s="293"/>
      <c r="H63" s="293"/>
      <c r="I63" s="293"/>
      <c r="J63" s="295"/>
      <c r="K63" s="296"/>
      <c r="L63" s="254">
        <v>1</v>
      </c>
      <c r="M63" s="293" t="str">
        <f t="shared" si="66"/>
        <v>BBO: Deze lijst  wordt verder aangevuld en/of aangepast naargelang bijkomende/andere partijen bij het project betrokken worden.  </v>
      </c>
      <c r="N63" s="294"/>
      <c r="O63" s="293"/>
      <c r="P63" s="293"/>
      <c r="Q63" s="293"/>
      <c r="R63" s="293"/>
      <c r="S63" s="293"/>
      <c r="T63" s="293"/>
      <c r="U63" s="295"/>
      <c r="V63" s="296"/>
      <c r="W63" s="254">
        <v>1</v>
      </c>
      <c r="X63" s="293" t="str">
        <f t="shared" si="67"/>
        <v>BBO: Deze lijst  wordt verder aangevuld en/of aangepast naargelang bijkomende/andere partijen bij het project betrokken worden.  </v>
      </c>
      <c r="Y63" s="294"/>
      <c r="Z63" s="293"/>
      <c r="AA63" s="293"/>
      <c r="AB63" s="293"/>
      <c r="AC63" s="293"/>
      <c r="AD63" s="293"/>
      <c r="AE63" s="293"/>
      <c r="AF63" s="295"/>
      <c r="AG63" s="177"/>
      <c r="AH63" s="177"/>
    </row>
    <row r="64" spans="1:34" s="178" customFormat="1" ht="14.25">
      <c r="A64" s="179">
        <v>1</v>
      </c>
      <c r="B64" s="293" t="s">
        <v>400</v>
      </c>
      <c r="C64" s="293"/>
      <c r="D64" s="293"/>
      <c r="E64" s="293"/>
      <c r="F64" s="293"/>
      <c r="G64" s="293"/>
      <c r="H64" s="293"/>
      <c r="I64" s="293"/>
      <c r="J64" s="295"/>
      <c r="K64" s="296"/>
      <c r="L64" s="254">
        <v>1</v>
      </c>
      <c r="M64" s="293" t="str">
        <f t="shared" si="66"/>
        <v>BSP/BSW: Deze lijst wordt opgenomen in het coördinatiedagboek waar hij verder aangevuld zal worden naargelang bijkomende partijen bij de verwezenlijking van het bouwwerk betrokken worden. </v>
      </c>
      <c r="N64" s="293"/>
      <c r="O64" s="293"/>
      <c r="P64" s="293"/>
      <c r="Q64" s="293"/>
      <c r="R64" s="293"/>
      <c r="S64" s="293"/>
      <c r="T64" s="293"/>
      <c r="U64" s="295"/>
      <c r="V64" s="296"/>
      <c r="W64" s="254">
        <v>1</v>
      </c>
      <c r="X64" s="293" t="str">
        <f t="shared" si="67"/>
        <v>BSP/BSW: Deze lijst wordt opgenomen in het coördinatiedagboek waar hij verder aangevuld zal worden naargelang bijkomende partijen bij de verwezenlijking van het bouwwerk betrokken worden. </v>
      </c>
      <c r="Y64" s="293"/>
      <c r="Z64" s="293"/>
      <c r="AA64" s="293"/>
      <c r="AB64" s="293"/>
      <c r="AC64" s="293"/>
      <c r="AD64" s="293"/>
      <c r="AE64" s="293"/>
      <c r="AF64" s="295"/>
      <c r="AG64" s="177"/>
      <c r="AH64" s="177"/>
    </row>
    <row r="65" spans="1:34" s="178" customFormat="1" ht="14.25">
      <c r="A65" s="179">
        <v>1</v>
      </c>
      <c r="B65" s="293" t="s">
        <v>401</v>
      </c>
      <c r="C65" s="293"/>
      <c r="D65" s="293"/>
      <c r="E65" s="293"/>
      <c r="F65" s="293"/>
      <c r="G65" s="293"/>
      <c r="H65" s="293"/>
      <c r="I65" s="293"/>
      <c r="J65" s="295"/>
      <c r="K65" s="296"/>
      <c r="L65" s="254">
        <v>1</v>
      </c>
      <c r="M65" s="293" t="str">
        <f t="shared" si="66"/>
        <v>BSW: Voor meer details mbt verantwoordelijken van de hoofd- en onderaannemers wordt verwezen naar het VGM charter</v>
      </c>
      <c r="N65" s="293"/>
      <c r="O65" s="293"/>
      <c r="P65" s="293"/>
      <c r="Q65" s="293"/>
      <c r="R65" s="293"/>
      <c r="S65" s="293"/>
      <c r="T65" s="293"/>
      <c r="U65" s="295"/>
      <c r="V65" s="296"/>
      <c r="W65" s="254">
        <v>1</v>
      </c>
      <c r="X65" s="293" t="str">
        <f t="shared" si="67"/>
        <v>BSW: Voor meer details mbt verantwoordelijken van de hoofd- en onderaannemers wordt verwezen naar het VGM charter</v>
      </c>
      <c r="Y65" s="293"/>
      <c r="Z65" s="293"/>
      <c r="AA65" s="293"/>
      <c r="AB65" s="293"/>
      <c r="AC65" s="293"/>
      <c r="AD65" s="293"/>
      <c r="AE65" s="293"/>
      <c r="AF65" s="295"/>
      <c r="AG65" s="177"/>
      <c r="AH65" s="177"/>
    </row>
    <row r="66" spans="1:34" s="178" customFormat="1" ht="45" customHeight="1">
      <c r="A66" s="179"/>
      <c r="B66" s="373" t="s">
        <v>374</v>
      </c>
      <c r="C66" s="373"/>
      <c r="D66" s="373"/>
      <c r="E66" s="373"/>
      <c r="F66" s="373"/>
      <c r="G66" s="373"/>
      <c r="H66" s="373"/>
      <c r="I66" s="373"/>
      <c r="J66" s="374"/>
      <c r="K66" s="296"/>
      <c r="L66" s="254"/>
      <c r="M66" s="373" t="str">
        <f t="shared" si="66"/>
        <v>Privacy Policy: BOFAS verbindt er zich toe de persoonsgegevens die ontvangen worden in het kader van de aanvraag te verwerken in overeenstemming met de toepasselijke wetgeving op het gebied van verwerking van persoonsgegevens en in het bijzonder met de Algemene Verordening Gegevensbescherming (Vo 2016/679), hierna ‘AVG’, en elkaar waar vereist bijstand en ondersteuning te verlenen teneinde hun verplichtingen onder de AVG te kunnen nakomen. Begrippen die niet gedefinieerd zijn in deze bepaling hebben de betekenis die eraan werd gegeven in de AVG. Meer informatie betreffende de Privacy Policy is terug te vinden op www.bofas.be.</v>
      </c>
      <c r="N66" s="373"/>
      <c r="O66" s="373"/>
      <c r="P66" s="373"/>
      <c r="Q66" s="373"/>
      <c r="R66" s="373"/>
      <c r="S66" s="373"/>
      <c r="T66" s="373"/>
      <c r="U66" s="374"/>
      <c r="V66" s="296"/>
      <c r="W66" s="254"/>
      <c r="X66" s="373" t="str">
        <f t="shared" si="67"/>
        <v>Privacy Policy: BOFAS verbindt er zich toe de persoonsgegevens die ontvangen worden in het kader van de aanvraag te verwerken in overeenstemming met de toepasselijke wetgeving op het gebied van verwerking van persoonsgegevens en in het bijzonder met de Algemene Verordening Gegevensbescherming (Vo 2016/679), hierna ‘AVG’, en elkaar waar vereist bijstand en ondersteuning te verlenen teneinde hun verplichtingen onder de AVG te kunnen nakomen. Begrippen die niet gedefinieerd zijn in deze bepaling hebben de betekenis die eraan werd gegeven in de AVG. Meer informatie betreffende de Privacy Policy is terug te vinden op www.bofas.be.</v>
      </c>
      <c r="Y66" s="373"/>
      <c r="Z66" s="373"/>
      <c r="AA66" s="373"/>
      <c r="AB66" s="373"/>
      <c r="AC66" s="373"/>
      <c r="AD66" s="373"/>
      <c r="AE66" s="373"/>
      <c r="AF66" s="374"/>
      <c r="AG66" s="177"/>
      <c r="AH66" s="177"/>
    </row>
    <row r="67" spans="1:34" s="178" customFormat="1" ht="14.25">
      <c r="A67" s="179"/>
      <c r="B67" s="297"/>
      <c r="C67" s="297"/>
      <c r="D67" s="297"/>
      <c r="E67" s="297"/>
      <c r="F67" s="297"/>
      <c r="G67" s="297"/>
      <c r="H67" s="297"/>
      <c r="I67" s="297"/>
      <c r="J67" s="298"/>
      <c r="K67" s="296"/>
      <c r="L67" s="254"/>
      <c r="M67" s="293"/>
      <c r="N67" s="293"/>
      <c r="O67" s="293"/>
      <c r="P67" s="293"/>
      <c r="Q67" s="293"/>
      <c r="R67" s="293"/>
      <c r="S67" s="293"/>
      <c r="T67" s="293"/>
      <c r="U67" s="295"/>
      <c r="V67" s="296"/>
      <c r="W67" s="254"/>
      <c r="X67" s="293"/>
      <c r="Y67" s="293"/>
      <c r="Z67" s="293"/>
      <c r="AA67" s="293"/>
      <c r="AB67" s="293"/>
      <c r="AC67" s="293"/>
      <c r="AD67" s="293"/>
      <c r="AE67" s="293"/>
      <c r="AF67" s="295"/>
      <c r="AG67" s="177"/>
      <c r="AH67" s="177"/>
    </row>
    <row r="68" spans="1:34" s="178" customFormat="1" ht="23.25">
      <c r="A68" s="179"/>
      <c r="B68" s="370" t="s">
        <v>379</v>
      </c>
      <c r="C68" s="371"/>
      <c r="D68" s="371"/>
      <c r="E68" s="371"/>
      <c r="F68" s="371"/>
      <c r="G68" s="371"/>
      <c r="H68" s="371"/>
      <c r="I68" s="371"/>
      <c r="J68" s="372"/>
      <c r="K68" s="296"/>
      <c r="L68" s="254"/>
      <c r="M68" s="299" t="str">
        <f>+IF(B68&lt;&gt;"",B68,"")</f>
        <v>Contactgevens die niet meer van toepassing zijn  naar hier kopiëren. De oorspronkelijke rij kan dan gewijzigd worden naar de huidige toestand.</v>
      </c>
      <c r="N68" s="293"/>
      <c r="O68" s="293"/>
      <c r="P68" s="293"/>
      <c r="Q68" s="293"/>
      <c r="R68" s="293"/>
      <c r="S68" s="293"/>
      <c r="T68" s="293"/>
      <c r="U68" s="295"/>
      <c r="V68" s="296"/>
      <c r="W68" s="254"/>
      <c r="X68" s="299" t="str">
        <f>+IF(M68&lt;&gt;"",M68,"")</f>
        <v>Contactgevens die niet meer van toepassing zijn  naar hier kopiëren. De oorspronkelijke rij kan dan gewijzigd worden naar de huidige toestand.</v>
      </c>
      <c r="Y68" s="293"/>
      <c r="Z68" s="293"/>
      <c r="AA68" s="293"/>
      <c r="AB68" s="293"/>
      <c r="AC68" s="293"/>
      <c r="AD68" s="293"/>
      <c r="AE68" s="293"/>
      <c r="AF68" s="295"/>
      <c r="AG68" s="177"/>
      <c r="AH68" s="177"/>
    </row>
    <row r="69" spans="1:34" s="178" customFormat="1" ht="15" thickBot="1">
      <c r="A69" s="179"/>
      <c r="B69" s="293"/>
      <c r="C69" s="293"/>
      <c r="D69" s="293"/>
      <c r="E69" s="293"/>
      <c r="F69" s="293"/>
      <c r="G69" s="293"/>
      <c r="H69" s="293"/>
      <c r="I69" s="293"/>
      <c r="J69" s="295"/>
      <c r="K69" s="296"/>
      <c r="L69" s="254"/>
      <c r="M69" s="293"/>
      <c r="N69" s="293"/>
      <c r="O69" s="293"/>
      <c r="P69" s="293"/>
      <c r="Q69" s="293"/>
      <c r="R69" s="293"/>
      <c r="S69" s="293"/>
      <c r="T69" s="293"/>
      <c r="U69" s="295"/>
      <c r="V69" s="296"/>
      <c r="W69" s="254"/>
      <c r="X69" s="293"/>
      <c r="Y69" s="293"/>
      <c r="Z69" s="293"/>
      <c r="AA69" s="293"/>
      <c r="AB69" s="293"/>
      <c r="AC69" s="293"/>
      <c r="AD69" s="293"/>
      <c r="AE69" s="293"/>
      <c r="AF69" s="295"/>
      <c r="AG69" s="177"/>
      <c r="AH69" s="177"/>
    </row>
    <row r="70" spans="1:34" s="178" customFormat="1" ht="15" thickBot="1">
      <c r="A70" s="179" t="s">
        <v>267</v>
      </c>
      <c r="B70" s="250" t="s">
        <v>2</v>
      </c>
      <c r="C70" s="250" t="s">
        <v>1</v>
      </c>
      <c r="D70" s="252" t="s">
        <v>0</v>
      </c>
      <c r="E70" s="250" t="s">
        <v>58</v>
      </c>
      <c r="F70" s="252" t="s">
        <v>68</v>
      </c>
      <c r="G70" s="252" t="s">
        <v>3</v>
      </c>
      <c r="H70" s="252" t="s">
        <v>4</v>
      </c>
      <c r="I70" s="252" t="s">
        <v>5</v>
      </c>
      <c r="J70" s="252" t="s">
        <v>57</v>
      </c>
      <c r="K70" s="253"/>
      <c r="L70" s="300" t="s">
        <v>267</v>
      </c>
      <c r="M70" s="250" t="str">
        <f aca="true" t="shared" si="68" ref="M70:U70">+IF(B70&lt;&gt;"",B70,"")</f>
        <v>Activiteit</v>
      </c>
      <c r="N70" s="250" t="str">
        <f t="shared" si="68"/>
        <v>Tussenkomende partij</v>
      </c>
      <c r="O70" s="252" t="str">
        <f t="shared" si="68"/>
        <v>Contactpersoon</v>
      </c>
      <c r="P70" s="250" t="str">
        <f t="shared" si="68"/>
        <v>Straat + huisnr</v>
      </c>
      <c r="Q70" s="252" t="str">
        <f t="shared" si="68"/>
        <v>Postcode-Gemeente</v>
      </c>
      <c r="R70" s="252" t="str">
        <f t="shared" si="68"/>
        <v>GSM</v>
      </c>
      <c r="S70" s="252" t="str">
        <f t="shared" si="68"/>
        <v>Telefoon</v>
      </c>
      <c r="T70" s="252" t="str">
        <f t="shared" si="68"/>
        <v>Fax</v>
      </c>
      <c r="U70" s="252" t="str">
        <f t="shared" si="68"/>
        <v>e-mail</v>
      </c>
      <c r="V70" s="253"/>
      <c r="W70" s="300" t="s">
        <v>267</v>
      </c>
      <c r="X70" s="250" t="str">
        <f aca="true" t="shared" si="69" ref="X70:AF70">+IF(M70&lt;&gt;"",M70,"")</f>
        <v>Activiteit</v>
      </c>
      <c r="Y70" s="250" t="str">
        <f t="shared" si="69"/>
        <v>Tussenkomende partij</v>
      </c>
      <c r="Z70" s="252" t="str">
        <f t="shared" si="69"/>
        <v>Contactpersoon</v>
      </c>
      <c r="AA70" s="250" t="str">
        <f t="shared" si="69"/>
        <v>Straat + huisnr</v>
      </c>
      <c r="AB70" s="252" t="str">
        <f t="shared" si="69"/>
        <v>Postcode-Gemeente</v>
      </c>
      <c r="AC70" s="252" t="str">
        <f t="shared" si="69"/>
        <v>GSM</v>
      </c>
      <c r="AD70" s="252" t="str">
        <f t="shared" si="69"/>
        <v>Telefoon</v>
      </c>
      <c r="AE70" s="252" t="str">
        <f t="shared" si="69"/>
        <v>Fax</v>
      </c>
      <c r="AF70" s="252" t="str">
        <f t="shared" si="69"/>
        <v>e-mail</v>
      </c>
      <c r="AG70" s="177"/>
      <c r="AH70" s="177"/>
    </row>
    <row r="71" spans="1:34" s="178" customFormat="1" ht="14.25">
      <c r="A71" s="179"/>
      <c r="B71" s="362"/>
      <c r="C71" s="362"/>
      <c r="D71" s="362"/>
      <c r="E71" s="362"/>
      <c r="F71" s="362"/>
      <c r="G71" s="362"/>
      <c r="H71" s="362"/>
      <c r="I71" s="362"/>
      <c r="J71" s="362"/>
      <c r="K71" s="296"/>
      <c r="L71" s="254"/>
      <c r="M71" s="362"/>
      <c r="N71" s="362"/>
      <c r="O71" s="362"/>
      <c r="P71" s="362"/>
      <c r="Q71" s="362"/>
      <c r="R71" s="362"/>
      <c r="S71" s="362"/>
      <c r="T71" s="362"/>
      <c r="U71" s="362"/>
      <c r="V71" s="296"/>
      <c r="W71" s="254"/>
      <c r="X71" s="362"/>
      <c r="Y71" s="362"/>
      <c r="Z71" s="362"/>
      <c r="AA71" s="362"/>
      <c r="AB71" s="362"/>
      <c r="AC71" s="362"/>
      <c r="AD71" s="362"/>
      <c r="AE71" s="362"/>
      <c r="AF71" s="362"/>
      <c r="AG71" s="177"/>
      <c r="AH71" s="177"/>
    </row>
    <row r="72" spans="1:34" s="178" customFormat="1" ht="14.25">
      <c r="A72" s="179"/>
      <c r="B72" s="301"/>
      <c r="C72" s="301"/>
      <c r="D72" s="301"/>
      <c r="E72" s="301"/>
      <c r="F72" s="301"/>
      <c r="G72" s="301"/>
      <c r="H72" s="301"/>
      <c r="I72" s="301"/>
      <c r="J72" s="301"/>
      <c r="K72" s="296"/>
      <c r="L72" s="254"/>
      <c r="M72" s="301"/>
      <c r="N72" s="301"/>
      <c r="O72" s="301"/>
      <c r="P72" s="301"/>
      <c r="Q72" s="301"/>
      <c r="R72" s="301"/>
      <c r="S72" s="301"/>
      <c r="T72" s="301"/>
      <c r="U72" s="301"/>
      <c r="V72" s="296"/>
      <c r="W72" s="254"/>
      <c r="X72" s="301"/>
      <c r="Y72" s="301"/>
      <c r="Z72" s="301"/>
      <c r="AA72" s="301"/>
      <c r="AB72" s="301"/>
      <c r="AC72" s="301"/>
      <c r="AD72" s="301"/>
      <c r="AE72" s="301"/>
      <c r="AF72" s="301"/>
      <c r="AG72" s="177"/>
      <c r="AH72" s="177"/>
    </row>
    <row r="73" spans="1:34" s="178" customFormat="1" ht="14.25">
      <c r="A73" s="179"/>
      <c r="B73" s="301"/>
      <c r="C73" s="301"/>
      <c r="D73" s="301"/>
      <c r="E73" s="301"/>
      <c r="F73" s="301"/>
      <c r="G73" s="301"/>
      <c r="H73" s="301"/>
      <c r="I73" s="301"/>
      <c r="J73" s="301"/>
      <c r="K73" s="296"/>
      <c r="L73" s="254"/>
      <c r="M73" s="301"/>
      <c r="N73" s="301"/>
      <c r="O73" s="301"/>
      <c r="P73" s="301"/>
      <c r="Q73" s="301"/>
      <c r="R73" s="301"/>
      <c r="S73" s="301"/>
      <c r="T73" s="301"/>
      <c r="U73" s="301"/>
      <c r="V73" s="296"/>
      <c r="W73" s="254"/>
      <c r="X73" s="301"/>
      <c r="Y73" s="301"/>
      <c r="Z73" s="301"/>
      <c r="AA73" s="301"/>
      <c r="AB73" s="301"/>
      <c r="AC73" s="301"/>
      <c r="AD73" s="301"/>
      <c r="AE73" s="301"/>
      <c r="AF73" s="301"/>
      <c r="AG73" s="177"/>
      <c r="AH73" s="177"/>
    </row>
    <row r="74" spans="1:34" s="178" customFormat="1" ht="14.25">
      <c r="A74" s="179"/>
      <c r="B74" s="301"/>
      <c r="C74" s="301"/>
      <c r="D74" s="301"/>
      <c r="E74" s="301"/>
      <c r="F74" s="301"/>
      <c r="G74" s="301"/>
      <c r="H74" s="301"/>
      <c r="I74" s="301"/>
      <c r="J74" s="301"/>
      <c r="K74" s="296"/>
      <c r="L74" s="254"/>
      <c r="M74" s="301"/>
      <c r="N74" s="301"/>
      <c r="O74" s="301"/>
      <c r="P74" s="301"/>
      <c r="Q74" s="301"/>
      <c r="R74" s="301"/>
      <c r="S74" s="301"/>
      <c r="T74" s="301"/>
      <c r="U74" s="301"/>
      <c r="V74" s="296"/>
      <c r="W74" s="254"/>
      <c r="X74" s="301"/>
      <c r="Y74" s="301"/>
      <c r="Z74" s="301"/>
      <c r="AA74" s="301"/>
      <c r="AB74" s="301"/>
      <c r="AC74" s="301"/>
      <c r="AD74" s="301"/>
      <c r="AE74" s="301"/>
      <c r="AF74" s="301"/>
      <c r="AG74" s="177"/>
      <c r="AH74" s="177"/>
    </row>
    <row r="75" spans="1:34" s="178" customFormat="1" ht="14.25">
      <c r="A75" s="179"/>
      <c r="B75" s="301"/>
      <c r="C75" s="301"/>
      <c r="D75" s="301"/>
      <c r="E75" s="301"/>
      <c r="F75" s="301"/>
      <c r="G75" s="301"/>
      <c r="H75" s="301"/>
      <c r="I75" s="301"/>
      <c r="J75" s="301"/>
      <c r="K75" s="296"/>
      <c r="L75" s="254"/>
      <c r="M75" s="301"/>
      <c r="N75" s="301"/>
      <c r="O75" s="301"/>
      <c r="P75" s="301"/>
      <c r="Q75" s="301"/>
      <c r="R75" s="301"/>
      <c r="S75" s="301"/>
      <c r="T75" s="301"/>
      <c r="U75" s="301"/>
      <c r="V75" s="296"/>
      <c r="W75" s="254"/>
      <c r="X75" s="301"/>
      <c r="Y75" s="301"/>
      <c r="Z75" s="301"/>
      <c r="AA75" s="301"/>
      <c r="AB75" s="301"/>
      <c r="AC75" s="301"/>
      <c r="AD75" s="301"/>
      <c r="AE75" s="301"/>
      <c r="AF75" s="301"/>
      <c r="AG75" s="177"/>
      <c r="AH75" s="177"/>
    </row>
    <row r="76" spans="1:34" s="178" customFormat="1" ht="14.25">
      <c r="A76" s="179"/>
      <c r="B76" s="301"/>
      <c r="C76" s="301"/>
      <c r="D76" s="301"/>
      <c r="E76" s="301"/>
      <c r="F76" s="301"/>
      <c r="G76" s="301"/>
      <c r="H76" s="301"/>
      <c r="I76" s="301"/>
      <c r="J76" s="301"/>
      <c r="K76" s="296"/>
      <c r="L76" s="254"/>
      <c r="M76" s="301"/>
      <c r="N76" s="301"/>
      <c r="O76" s="301"/>
      <c r="P76" s="301"/>
      <c r="Q76" s="301"/>
      <c r="R76" s="301"/>
      <c r="S76" s="301"/>
      <c r="T76" s="301"/>
      <c r="U76" s="301"/>
      <c r="V76" s="296"/>
      <c r="W76" s="254"/>
      <c r="X76" s="301"/>
      <c r="Y76" s="301"/>
      <c r="Z76" s="301"/>
      <c r="AA76" s="301"/>
      <c r="AB76" s="301"/>
      <c r="AC76" s="301"/>
      <c r="AD76" s="301"/>
      <c r="AE76" s="301"/>
      <c r="AF76" s="301"/>
      <c r="AG76" s="177"/>
      <c r="AH76" s="177"/>
    </row>
    <row r="77" spans="1:34" s="178" customFormat="1" ht="14.25">
      <c r="A77" s="179"/>
      <c r="B77" s="301"/>
      <c r="C77" s="301"/>
      <c r="D77" s="301"/>
      <c r="E77" s="301"/>
      <c r="F77" s="301"/>
      <c r="G77" s="301"/>
      <c r="H77" s="301"/>
      <c r="I77" s="301"/>
      <c r="J77" s="301"/>
      <c r="K77" s="296"/>
      <c r="L77" s="254"/>
      <c r="M77" s="301"/>
      <c r="N77" s="301"/>
      <c r="O77" s="301"/>
      <c r="P77" s="301"/>
      <c r="Q77" s="301"/>
      <c r="R77" s="301"/>
      <c r="S77" s="301"/>
      <c r="T77" s="301"/>
      <c r="U77" s="301"/>
      <c r="V77" s="296"/>
      <c r="W77" s="254"/>
      <c r="X77" s="301"/>
      <c r="Y77" s="301"/>
      <c r="Z77" s="301"/>
      <c r="AA77" s="301"/>
      <c r="AB77" s="301"/>
      <c r="AC77" s="301"/>
      <c r="AD77" s="301"/>
      <c r="AE77" s="301"/>
      <c r="AF77" s="301"/>
      <c r="AG77" s="177"/>
      <c r="AH77" s="177"/>
    </row>
    <row r="78" spans="1:34" s="178" customFormat="1" ht="15" thickBot="1">
      <c r="A78" s="184"/>
      <c r="B78" s="301"/>
      <c r="C78" s="301"/>
      <c r="D78" s="301"/>
      <c r="E78" s="301"/>
      <c r="F78" s="301"/>
      <c r="G78" s="301"/>
      <c r="H78" s="301"/>
      <c r="I78" s="301"/>
      <c r="J78" s="301"/>
      <c r="K78" s="296"/>
      <c r="L78" s="302"/>
      <c r="M78" s="301"/>
      <c r="N78" s="301"/>
      <c r="O78" s="301"/>
      <c r="P78" s="301"/>
      <c r="Q78" s="301"/>
      <c r="R78" s="301"/>
      <c r="S78" s="301"/>
      <c r="T78" s="301"/>
      <c r="U78" s="301"/>
      <c r="V78" s="296"/>
      <c r="W78" s="302"/>
      <c r="X78" s="301"/>
      <c r="Y78" s="301"/>
      <c r="Z78" s="301"/>
      <c r="AA78" s="301"/>
      <c r="AB78" s="301"/>
      <c r="AC78" s="301"/>
      <c r="AD78" s="301"/>
      <c r="AE78" s="301"/>
      <c r="AF78" s="301"/>
      <c r="AG78" s="177"/>
      <c r="AH78" s="177"/>
    </row>
  </sheetData>
  <sheetProtection sheet="1" formatColumns="0" formatRows="0" insertRows="0" selectLockedCells="1" autoFilter="0"/>
  <mergeCells count="25">
    <mergeCell ref="B68:J68"/>
    <mergeCell ref="B66:J66"/>
    <mergeCell ref="X66:AF66"/>
    <mergeCell ref="M66:U66"/>
    <mergeCell ref="B3:J3"/>
    <mergeCell ref="B56:J56"/>
    <mergeCell ref="B5:J5"/>
    <mergeCell ref="B37:J37"/>
    <mergeCell ref="B46:J46"/>
    <mergeCell ref="B18:J18"/>
    <mergeCell ref="M46:U46"/>
    <mergeCell ref="M56:U56"/>
    <mergeCell ref="B27:J27"/>
    <mergeCell ref="M5:U5"/>
    <mergeCell ref="M18:U18"/>
    <mergeCell ref="X56:AF56"/>
    <mergeCell ref="X46:AF46"/>
    <mergeCell ref="M3:U3"/>
    <mergeCell ref="X3:AF3"/>
    <mergeCell ref="X5:AF5"/>
    <mergeCell ref="X18:AF18"/>
    <mergeCell ref="X27:AF27"/>
    <mergeCell ref="X37:AF37"/>
    <mergeCell ref="M27:U27"/>
    <mergeCell ref="M37:U37"/>
  </mergeCells>
  <hyperlinks>
    <hyperlink ref="J8" r:id="rId1" display="kris.eggermont@bofas.be"/>
    <hyperlink ref="J28" r:id="rId2" display="info@ovam.be"/>
    <hyperlink ref="U8" r:id="rId3" display="kris.eggermont@bofas.be"/>
    <hyperlink ref="U28" r:id="rId4" display="info@ovam.be"/>
    <hyperlink ref="AF8" r:id="rId5" display="kris.eggermont@bofas.be"/>
    <hyperlink ref="AF28" r:id="rId6" display="info@ovam.be"/>
  </hyperlinks>
  <printOptions horizontalCentered="1"/>
  <pageMargins left="0.5511811023622047" right="0.5511811023622047" top="0.3937007874015748" bottom="0.1968503937007874" header="0.11811023622047245" footer="0.11811023622047245"/>
  <pageSetup fitToHeight="0" horizontalDpi="600" verticalDpi="600" orientation="landscape" paperSize="9" scale="50" r:id="rId8"/>
  <headerFooter alignWithMargins="0">
    <oddHeader>&amp;C&amp;"Trebuchet MS,Standaard"&amp;F</oddHeader>
    <oddFooter>&amp;L&amp;"Trebuchet MS,Standaard"&amp;7Printdatum: &amp;D&amp;R&amp;"Trebuchet MS,Standaard"&amp;7&amp;P/&amp;N</oddFooter>
  </headerFooter>
  <drawing r:id="rId7"/>
</worksheet>
</file>

<file path=xl/worksheets/sheet10.xml><?xml version="1.0" encoding="utf-8"?>
<worksheet xmlns="http://schemas.openxmlformats.org/spreadsheetml/2006/main" xmlns:r="http://schemas.openxmlformats.org/officeDocument/2006/relationships">
  <sheetPr codeName="Sheet10"/>
  <dimension ref="A1:E16"/>
  <sheetViews>
    <sheetView zoomScalePageLayoutView="0" workbookViewId="0" topLeftCell="A1">
      <selection activeCell="E23" sqref="E23"/>
    </sheetView>
  </sheetViews>
  <sheetFormatPr defaultColWidth="9.140625" defaultRowHeight="12.75"/>
  <cols>
    <col min="1" max="1" width="9.00390625" style="1" bestFit="1" customWidth="1"/>
    <col min="2" max="3" width="8.8515625" style="1" customWidth="1"/>
    <col min="4" max="4" width="11.00390625" style="1" bestFit="1" customWidth="1"/>
    <col min="5" max="5" width="41.28125" style="1" customWidth="1"/>
    <col min="6" max="16384" width="8.8515625" style="1" customWidth="1"/>
  </cols>
  <sheetData>
    <row r="1" spans="1:5" ht="14.25">
      <c r="A1" s="2" t="s">
        <v>407</v>
      </c>
      <c r="B1" s="2" t="s">
        <v>408</v>
      </c>
      <c r="C1" s="2" t="s">
        <v>409</v>
      </c>
      <c r="D1" s="2" t="s">
        <v>410</v>
      </c>
      <c r="E1" s="2" t="s">
        <v>411</v>
      </c>
    </row>
    <row r="2" spans="1:5" ht="14.25">
      <c r="A2" s="2">
        <v>0.13</v>
      </c>
      <c r="B2" s="2" t="s">
        <v>412</v>
      </c>
      <c r="C2" s="2"/>
      <c r="D2" s="363">
        <v>43726</v>
      </c>
      <c r="E2" s="2" t="s">
        <v>416</v>
      </c>
    </row>
    <row r="3" spans="1:5" ht="14.25">
      <c r="A3" s="2" t="s">
        <v>414</v>
      </c>
      <c r="B3" s="2" t="s">
        <v>412</v>
      </c>
      <c r="C3" s="2"/>
      <c r="D3" s="363">
        <v>43725</v>
      </c>
      <c r="E3" s="2" t="s">
        <v>413</v>
      </c>
    </row>
    <row r="4" spans="1:5" ht="14.25">
      <c r="A4" s="2"/>
      <c r="B4" s="2"/>
      <c r="C4" s="2"/>
      <c r="D4" s="363"/>
      <c r="E4" s="2" t="s">
        <v>420</v>
      </c>
    </row>
    <row r="5" spans="1:5" ht="14.25">
      <c r="A5" s="2">
        <v>11</v>
      </c>
      <c r="B5" s="2" t="s">
        <v>417</v>
      </c>
      <c r="C5" s="2" t="s">
        <v>419</v>
      </c>
      <c r="D5" s="363">
        <v>43717</v>
      </c>
      <c r="E5" s="2" t="s">
        <v>418</v>
      </c>
    </row>
    <row r="6" spans="1:5" ht="14.25">
      <c r="A6" s="2">
        <v>7</v>
      </c>
      <c r="B6" s="2"/>
      <c r="C6" s="2"/>
      <c r="D6" s="363">
        <v>41751</v>
      </c>
      <c r="E6" s="2"/>
    </row>
    <row r="7" spans="1:5" ht="14.25">
      <c r="A7" s="2">
        <v>6</v>
      </c>
      <c r="B7" s="2"/>
      <c r="C7" s="2"/>
      <c r="D7" s="2"/>
      <c r="E7" s="2"/>
    </row>
    <row r="8" spans="1:5" ht="14.25">
      <c r="A8" s="2">
        <v>5</v>
      </c>
      <c r="B8" s="2"/>
      <c r="C8" s="2"/>
      <c r="D8" s="2"/>
      <c r="E8" s="2"/>
    </row>
    <row r="9" spans="1:5" ht="14.25">
      <c r="A9" s="2">
        <v>4</v>
      </c>
      <c r="B9" s="2"/>
      <c r="C9" s="2"/>
      <c r="D9" s="2"/>
      <c r="E9" s="2"/>
    </row>
    <row r="10" spans="1:5" ht="14.25">
      <c r="A10" s="2">
        <v>3</v>
      </c>
      <c r="B10" s="2"/>
      <c r="C10" s="2"/>
      <c r="D10" s="2"/>
      <c r="E10" s="2"/>
    </row>
    <row r="11" spans="1:5" ht="14.25">
      <c r="A11" s="2">
        <v>2</v>
      </c>
      <c r="B11" s="2"/>
      <c r="C11" s="2"/>
      <c r="D11" s="2"/>
      <c r="E11" s="2"/>
    </row>
    <row r="12" spans="1:5" ht="14.25">
      <c r="A12" s="2">
        <v>1</v>
      </c>
      <c r="B12" s="2"/>
      <c r="C12" s="2"/>
      <c r="D12" s="2">
        <v>2005</v>
      </c>
      <c r="E12" s="2"/>
    </row>
    <row r="13" spans="1:5" ht="14.25">
      <c r="A13" s="2"/>
      <c r="B13" s="2"/>
      <c r="C13" s="2"/>
      <c r="D13" s="2"/>
      <c r="E13" s="2"/>
    </row>
    <row r="14" spans="1:5" ht="14.25">
      <c r="A14" s="2"/>
      <c r="B14" s="2"/>
      <c r="C14" s="2"/>
      <c r="D14" s="2"/>
      <c r="E14" s="2"/>
    </row>
    <row r="15" spans="1:5" ht="14.25">
      <c r="A15" s="2"/>
      <c r="B15" s="2"/>
      <c r="C15" s="2"/>
      <c r="D15" s="2"/>
      <c r="E15" s="2"/>
    </row>
    <row r="16" spans="1:5" ht="14.25">
      <c r="A16" s="2"/>
      <c r="B16" s="2"/>
      <c r="C16" s="2"/>
      <c r="D16" s="2"/>
      <c r="E16"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C13"/>
  <sheetViews>
    <sheetView zoomScaleSheetLayoutView="100" zoomScalePageLayoutView="85" workbookViewId="0" topLeftCell="A1">
      <selection activeCell="B7" sqref="B7"/>
    </sheetView>
  </sheetViews>
  <sheetFormatPr defaultColWidth="9.140625" defaultRowHeight="12.75"/>
  <cols>
    <col min="1" max="3" width="8.28125" style="1" customWidth="1"/>
    <col min="4" max="4" width="2.7109375" style="3" customWidth="1"/>
    <col min="5" max="16384" width="9.140625" style="1" customWidth="1"/>
  </cols>
  <sheetData>
    <row r="1" ht="15">
      <c r="B1" s="25"/>
    </row>
    <row r="2" spans="1:3" ht="28.5">
      <c r="A2" s="53"/>
      <c r="B2" s="54" t="s">
        <v>80</v>
      </c>
      <c r="C2" s="55"/>
    </row>
    <row r="3" spans="1:3" ht="28.5">
      <c r="A3" s="56"/>
      <c r="B3" s="57" t="s">
        <v>81</v>
      </c>
      <c r="C3" s="58"/>
    </row>
    <row r="4" spans="1:3" ht="18">
      <c r="A4" s="13"/>
      <c r="B4" s="26"/>
      <c r="C4" s="14"/>
    </row>
    <row r="5" spans="1:3" ht="18">
      <c r="A5" s="13"/>
      <c r="B5" s="26"/>
      <c r="C5" s="14"/>
    </row>
    <row r="6" spans="1:3" ht="18">
      <c r="A6" s="13"/>
      <c r="B6" s="26" t="str">
        <f>CONCATENATE("Dossier: ",'BBO en BSW5.PF3 Contact'!$Y$1)</f>
        <v>Dossier: </v>
      </c>
      <c r="C6" s="14"/>
    </row>
    <row r="7" spans="1:3" ht="18">
      <c r="A7" s="13"/>
      <c r="B7" s="26"/>
      <c r="C7" s="14"/>
    </row>
    <row r="8" spans="1:3" ht="229.5" customHeight="1">
      <c r="A8" s="375" t="str">
        <f>CONCATENATE('BBO en BSW5.PF3 Contact'!$Y$2,", ",'BBO en BSW5.PF3 Contact'!$AA$1," te ",'BBO en BSW5.PF3 Contact'!$AA$2," ")</f>
        <v>,  te  </v>
      </c>
      <c r="B8" s="376"/>
      <c r="C8" s="377"/>
    </row>
    <row r="9" spans="1:3" ht="18.75" customHeight="1">
      <c r="A9" s="59"/>
      <c r="B9" s="60"/>
      <c r="C9" s="61"/>
    </row>
    <row r="10" spans="1:3" ht="18">
      <c r="A10" s="13"/>
      <c r="B10" s="26" t="s">
        <v>79</v>
      </c>
      <c r="C10" s="14"/>
    </row>
    <row r="11" spans="1:3" ht="67.5" customHeight="1">
      <c r="A11" s="15"/>
      <c r="B11" s="62"/>
      <c r="C11" s="63"/>
    </row>
    <row r="12" ht="15.75">
      <c r="B12" s="27"/>
    </row>
    <row r="13" ht="15.75">
      <c r="B13" s="27"/>
    </row>
  </sheetData>
  <sheetProtection password="CBF3" sheet="1" selectLockedCells="1"/>
  <mergeCells count="1">
    <mergeCell ref="A8:C8"/>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H67"/>
  <sheetViews>
    <sheetView zoomScaleSheetLayoutView="100" workbookViewId="0" topLeftCell="A1">
      <selection activeCell="F11" sqref="F11"/>
    </sheetView>
  </sheetViews>
  <sheetFormatPr defaultColWidth="53.140625" defaultRowHeight="12.75"/>
  <cols>
    <col min="1" max="1" width="4.7109375" style="70" customWidth="1"/>
    <col min="2" max="2" width="49.421875" style="3" customWidth="1"/>
    <col min="3" max="3" width="12.140625" style="3" bestFit="1" customWidth="1"/>
    <col min="4" max="4" width="11.421875" style="3" customWidth="1"/>
    <col min="5" max="5" width="14.00390625" style="3" bestFit="1" customWidth="1"/>
    <col min="6" max="6" width="16.7109375" style="3" customWidth="1"/>
    <col min="7" max="7" width="9.00390625" style="121" bestFit="1" customWidth="1"/>
    <col min="8" max="8" width="9.57421875" style="71" customWidth="1"/>
    <col min="9" max="16384" width="53.140625" style="3" customWidth="1"/>
  </cols>
  <sheetData>
    <row r="1" spans="1:8" ht="49.5" customHeight="1">
      <c r="A1" s="393" t="s">
        <v>157</v>
      </c>
      <c r="B1" s="394"/>
      <c r="C1" s="394"/>
      <c r="D1" s="394"/>
      <c r="E1" s="394"/>
      <c r="F1" s="394"/>
      <c r="G1" s="394"/>
      <c r="H1" s="395"/>
    </row>
    <row r="2" spans="1:8" ht="18">
      <c r="A2" s="396" t="str">
        <f>CONCATENATE("OPDRACHTGEVER : ",'BBO en BSW5.PF3 Contact'!$Y$6,"                 Dossiernr : ",'BBO en BSW5.PF3 Contact'!$Y$1)</f>
        <v>OPDRACHTGEVER : BOFAS vzw                 Dossiernr : </v>
      </c>
      <c r="B2" s="397"/>
      <c r="C2" s="397"/>
      <c r="D2" s="397"/>
      <c r="E2" s="397"/>
      <c r="F2" s="397"/>
      <c r="G2" s="397"/>
      <c r="H2" s="398"/>
    </row>
    <row r="3" spans="1:8" ht="18">
      <c r="A3" s="399" t="str">
        <f>CONCATENATE('BBO en BSW5.PF3 Contact'!$Y$2,", ",'BBO en BSW5.PF3 Contact'!$AA$1," te ",'BBO en BSW5.PF3 Contact'!$AA$2," ")</f>
        <v>,  te  </v>
      </c>
      <c r="B3" s="400"/>
      <c r="C3" s="400"/>
      <c r="D3" s="400"/>
      <c r="E3" s="400"/>
      <c r="F3" s="400"/>
      <c r="G3" s="400"/>
      <c r="H3" s="401"/>
    </row>
    <row r="4" spans="3:8" ht="15" thickBot="1">
      <c r="C4" s="71"/>
      <c r="G4" s="3"/>
      <c r="H4" s="3"/>
    </row>
    <row r="5" spans="1:8" s="79" customFormat="1" ht="39.75" thickTop="1">
      <c r="A5" s="72"/>
      <c r="B5" s="73" t="s">
        <v>158</v>
      </c>
      <c r="C5" s="74" t="s">
        <v>159</v>
      </c>
      <c r="D5" s="75" t="s">
        <v>160</v>
      </c>
      <c r="E5" s="75" t="s">
        <v>161</v>
      </c>
      <c r="F5" s="76" t="s">
        <v>162</v>
      </c>
      <c r="G5" s="77" t="s">
        <v>163</v>
      </c>
      <c r="H5" s="78" t="s">
        <v>164</v>
      </c>
    </row>
    <row r="6" spans="1:8" s="79" customFormat="1" ht="15.75" customHeight="1">
      <c r="A6" s="402">
        <v>1</v>
      </c>
      <c r="B6" s="80" t="s">
        <v>165</v>
      </c>
      <c r="C6" s="81" t="s">
        <v>394</v>
      </c>
      <c r="D6" s="82" t="s">
        <v>166</v>
      </c>
      <c r="E6" s="82" t="s">
        <v>90</v>
      </c>
      <c r="F6" s="83"/>
      <c r="G6" s="84"/>
      <c r="H6" s="380" t="s">
        <v>166</v>
      </c>
    </row>
    <row r="7" spans="1:8" s="79" customFormat="1" ht="15.75" customHeight="1">
      <c r="A7" s="403"/>
      <c r="B7" s="80" t="s">
        <v>167</v>
      </c>
      <c r="C7" s="81" t="s">
        <v>168</v>
      </c>
      <c r="D7" s="82"/>
      <c r="E7" s="82" t="s">
        <v>90</v>
      </c>
      <c r="F7" s="83" t="s">
        <v>169</v>
      </c>
      <c r="G7" s="85"/>
      <c r="H7" s="381"/>
    </row>
    <row r="8" spans="1:8" s="79" customFormat="1" ht="25.5" customHeight="1">
      <c r="A8" s="86">
        <v>2</v>
      </c>
      <c r="B8" s="80" t="s">
        <v>170</v>
      </c>
      <c r="C8" s="81" t="s">
        <v>171</v>
      </c>
      <c r="D8" s="82" t="s">
        <v>166</v>
      </c>
      <c r="E8" s="82" t="s">
        <v>90</v>
      </c>
      <c r="F8" s="83"/>
      <c r="G8" s="87"/>
      <c r="H8" s="88" t="s">
        <v>166</v>
      </c>
    </row>
    <row r="9" spans="1:8" s="79" customFormat="1" ht="15.75" customHeight="1">
      <c r="A9" s="378">
        <v>3</v>
      </c>
      <c r="B9" s="80" t="s">
        <v>172</v>
      </c>
      <c r="C9" s="81"/>
      <c r="D9" s="82" t="s">
        <v>173</v>
      </c>
      <c r="E9" s="89" t="s">
        <v>174</v>
      </c>
      <c r="F9" s="83"/>
      <c r="G9" s="90" t="s">
        <v>175</v>
      </c>
      <c r="H9" s="380" t="s">
        <v>166</v>
      </c>
    </row>
    <row r="10" spans="1:8" s="79" customFormat="1" ht="15.75" customHeight="1">
      <c r="A10" s="391"/>
      <c r="B10" s="80" t="s">
        <v>176</v>
      </c>
      <c r="C10" s="81"/>
      <c r="D10" s="82" t="s">
        <v>166</v>
      </c>
      <c r="E10" s="82" t="s">
        <v>90</v>
      </c>
      <c r="F10" s="83"/>
      <c r="G10" s="91"/>
      <c r="H10" s="392"/>
    </row>
    <row r="11" spans="1:8" s="79" customFormat="1" ht="31.5" customHeight="1">
      <c r="A11" s="379"/>
      <c r="B11" s="80" t="s">
        <v>393</v>
      </c>
      <c r="C11" s="81"/>
      <c r="D11" s="82"/>
      <c r="E11" s="82" t="s">
        <v>90</v>
      </c>
      <c r="F11" s="83" t="s">
        <v>169</v>
      </c>
      <c r="G11" s="92"/>
      <c r="H11" s="381"/>
    </row>
    <row r="12" spans="1:8" s="79" customFormat="1" ht="15.75" customHeight="1">
      <c r="A12" s="93">
        <v>4</v>
      </c>
      <c r="B12" s="80" t="s">
        <v>392</v>
      </c>
      <c r="C12" s="81"/>
      <c r="D12" s="82" t="s">
        <v>90</v>
      </c>
      <c r="E12" s="82" t="s">
        <v>90</v>
      </c>
      <c r="F12" s="83"/>
      <c r="G12" s="87"/>
      <c r="H12" s="88" t="s">
        <v>166</v>
      </c>
    </row>
    <row r="13" spans="1:8" s="79" customFormat="1" ht="23.25">
      <c r="A13" s="94"/>
      <c r="B13" s="73" t="s">
        <v>177</v>
      </c>
      <c r="C13" s="95"/>
      <c r="D13" s="95"/>
      <c r="E13" s="95"/>
      <c r="F13" s="96"/>
      <c r="G13" s="97"/>
      <c r="H13" s="98"/>
    </row>
    <row r="14" spans="1:8" s="79" customFormat="1" ht="15.75">
      <c r="A14" s="93">
        <v>5</v>
      </c>
      <c r="B14" s="99" t="s">
        <v>391</v>
      </c>
      <c r="C14" s="81" t="s">
        <v>394</v>
      </c>
      <c r="D14" s="82" t="s">
        <v>166</v>
      </c>
      <c r="E14" s="82" t="s">
        <v>90</v>
      </c>
      <c r="F14" s="83" t="s">
        <v>178</v>
      </c>
      <c r="G14" s="87"/>
      <c r="H14" s="88" t="s">
        <v>166</v>
      </c>
    </row>
    <row r="15" spans="1:8" s="79" customFormat="1" ht="14.25">
      <c r="A15" s="378">
        <v>6</v>
      </c>
      <c r="B15" s="99" t="s">
        <v>179</v>
      </c>
      <c r="C15" s="81" t="s">
        <v>180</v>
      </c>
      <c r="D15" s="82" t="s">
        <v>89</v>
      </c>
      <c r="E15" s="82" t="s">
        <v>90</v>
      </c>
      <c r="F15" s="83" t="s">
        <v>181</v>
      </c>
      <c r="G15" s="84"/>
      <c r="H15" s="380" t="s">
        <v>89</v>
      </c>
    </row>
    <row r="16" spans="1:8" s="79" customFormat="1" ht="14.25">
      <c r="A16" s="391"/>
      <c r="B16" s="99" t="s">
        <v>182</v>
      </c>
      <c r="C16" s="81" t="s">
        <v>183</v>
      </c>
      <c r="D16" s="82"/>
      <c r="E16" s="82" t="s">
        <v>90</v>
      </c>
      <c r="F16" s="83"/>
      <c r="G16" s="100"/>
      <c r="H16" s="392"/>
    </row>
    <row r="17" spans="1:8" s="79" customFormat="1" ht="14.25">
      <c r="A17" s="391"/>
      <c r="B17" s="99" t="s">
        <v>184</v>
      </c>
      <c r="C17" s="81" t="s">
        <v>185</v>
      </c>
      <c r="D17" s="82" t="s">
        <v>89</v>
      </c>
      <c r="E17" s="89" t="s">
        <v>174</v>
      </c>
      <c r="F17" s="83" t="s">
        <v>178</v>
      </c>
      <c r="G17" s="100"/>
      <c r="H17" s="392"/>
    </row>
    <row r="18" spans="1:8" s="79" customFormat="1" ht="14.25">
      <c r="A18" s="391"/>
      <c r="B18" s="99" t="s">
        <v>186</v>
      </c>
      <c r="C18" s="81" t="s">
        <v>394</v>
      </c>
      <c r="D18" s="82" t="s">
        <v>89</v>
      </c>
      <c r="E18" s="89" t="s">
        <v>174</v>
      </c>
      <c r="F18" s="83" t="s">
        <v>178</v>
      </c>
      <c r="G18" s="100"/>
      <c r="H18" s="392"/>
    </row>
    <row r="19" spans="1:8" s="79" customFormat="1" ht="14.25">
      <c r="A19" s="379"/>
      <c r="B19" s="99" t="s">
        <v>187</v>
      </c>
      <c r="C19" s="81"/>
      <c r="D19" s="101"/>
      <c r="E19" s="101"/>
      <c r="F19" s="83" t="s">
        <v>178</v>
      </c>
      <c r="G19" s="85"/>
      <c r="H19" s="381"/>
    </row>
    <row r="20" spans="1:8" s="79" customFormat="1" ht="15.75">
      <c r="A20" s="93">
        <v>7</v>
      </c>
      <c r="B20" s="99" t="s">
        <v>188</v>
      </c>
      <c r="C20" s="81" t="s">
        <v>189</v>
      </c>
      <c r="D20" s="82" t="s">
        <v>89</v>
      </c>
      <c r="E20" s="82" t="s">
        <v>90</v>
      </c>
      <c r="F20" s="83" t="s">
        <v>81</v>
      </c>
      <c r="G20" s="87"/>
      <c r="H20" s="88" t="s">
        <v>89</v>
      </c>
    </row>
    <row r="21" spans="1:8" s="79" customFormat="1" ht="15.75">
      <c r="A21" s="93">
        <v>8</v>
      </c>
      <c r="B21" s="99" t="s">
        <v>190</v>
      </c>
      <c r="C21" s="81" t="s">
        <v>191</v>
      </c>
      <c r="D21" s="82"/>
      <c r="E21" s="82"/>
      <c r="F21" s="83" t="s">
        <v>81</v>
      </c>
      <c r="G21" s="87"/>
      <c r="H21" s="88" t="s">
        <v>89</v>
      </c>
    </row>
    <row r="22" spans="1:8" s="79" customFormat="1" ht="23.25">
      <c r="A22" s="94"/>
      <c r="B22" s="73" t="s">
        <v>192</v>
      </c>
      <c r="C22" s="102"/>
      <c r="D22" s="102"/>
      <c r="E22" s="102"/>
      <c r="F22" s="103"/>
      <c r="G22" s="104"/>
      <c r="H22" s="98"/>
    </row>
    <row r="23" spans="1:8" s="79" customFormat="1" ht="15.75" customHeight="1">
      <c r="A23" s="378">
        <v>9</v>
      </c>
      <c r="B23" s="99" t="s">
        <v>193</v>
      </c>
      <c r="C23" s="81" t="s">
        <v>194</v>
      </c>
      <c r="D23" s="82"/>
      <c r="E23" s="82" t="s">
        <v>90</v>
      </c>
      <c r="F23" s="83" t="s">
        <v>81</v>
      </c>
      <c r="G23" s="84"/>
      <c r="H23" s="380" t="s">
        <v>166</v>
      </c>
    </row>
    <row r="24" spans="1:8" s="79" customFormat="1" ht="15.75" customHeight="1">
      <c r="A24" s="379"/>
      <c r="B24" s="99" t="s">
        <v>195</v>
      </c>
      <c r="C24" s="81" t="s">
        <v>394</v>
      </c>
      <c r="D24" s="82" t="s">
        <v>89</v>
      </c>
      <c r="E24" s="89" t="s">
        <v>174</v>
      </c>
      <c r="F24" s="83" t="s">
        <v>178</v>
      </c>
      <c r="G24" s="85"/>
      <c r="H24" s="381"/>
    </row>
    <row r="25" spans="1:8" s="79" customFormat="1" ht="15.75" customHeight="1">
      <c r="A25" s="93">
        <v>10</v>
      </c>
      <c r="B25" s="99" t="s">
        <v>196</v>
      </c>
      <c r="C25" s="81" t="s">
        <v>197</v>
      </c>
      <c r="D25" s="82"/>
      <c r="E25" s="82"/>
      <c r="F25" s="83" t="s">
        <v>81</v>
      </c>
      <c r="G25" s="87"/>
      <c r="H25" s="88" t="s">
        <v>166</v>
      </c>
    </row>
    <row r="26" spans="1:8" s="79" customFormat="1" ht="15.75" customHeight="1">
      <c r="A26" s="378">
        <v>11</v>
      </c>
      <c r="B26" s="99" t="s">
        <v>198</v>
      </c>
      <c r="C26" s="105"/>
      <c r="D26" s="82"/>
      <c r="E26" s="82"/>
      <c r="F26" s="83" t="s">
        <v>199</v>
      </c>
      <c r="G26" s="84"/>
      <c r="H26" s="380" t="s">
        <v>89</v>
      </c>
    </row>
    <row r="27" spans="1:8" s="79" customFormat="1" ht="15.75" customHeight="1">
      <c r="A27" s="391"/>
      <c r="B27" s="99" t="s">
        <v>200</v>
      </c>
      <c r="C27" s="81" t="s">
        <v>395</v>
      </c>
      <c r="D27" s="82"/>
      <c r="E27" s="82"/>
      <c r="F27" s="83" t="s">
        <v>181</v>
      </c>
      <c r="G27" s="100"/>
      <c r="H27" s="392"/>
    </row>
    <row r="28" spans="1:8" s="79" customFormat="1" ht="15.75" customHeight="1">
      <c r="A28" s="379"/>
      <c r="B28" s="99" t="s">
        <v>201</v>
      </c>
      <c r="C28" s="81"/>
      <c r="D28" s="82" t="s">
        <v>89</v>
      </c>
      <c r="E28" s="82" t="s">
        <v>90</v>
      </c>
      <c r="F28" s="83" t="s">
        <v>202</v>
      </c>
      <c r="G28" s="85"/>
      <c r="H28" s="381"/>
    </row>
    <row r="29" spans="1:8" s="79" customFormat="1" ht="15.75" customHeight="1">
      <c r="A29" s="93">
        <v>12</v>
      </c>
      <c r="B29" s="99" t="s">
        <v>203</v>
      </c>
      <c r="C29" s="81" t="s">
        <v>204</v>
      </c>
      <c r="D29" s="82"/>
      <c r="E29" s="82"/>
      <c r="F29" s="83" t="s">
        <v>205</v>
      </c>
      <c r="G29" s="87"/>
      <c r="H29" s="88" t="s">
        <v>89</v>
      </c>
    </row>
    <row r="30" spans="1:8" s="79" customFormat="1" ht="23.25">
      <c r="A30" s="94"/>
      <c r="B30" s="73" t="s">
        <v>206</v>
      </c>
      <c r="C30" s="102"/>
      <c r="D30" s="102"/>
      <c r="E30" s="102"/>
      <c r="F30" s="103"/>
      <c r="G30" s="104"/>
      <c r="H30" s="98"/>
    </row>
    <row r="31" spans="1:8" s="79" customFormat="1" ht="15.75" customHeight="1">
      <c r="A31" s="382">
        <v>13</v>
      </c>
      <c r="B31" s="99" t="s">
        <v>207</v>
      </c>
      <c r="C31" s="81" t="s">
        <v>415</v>
      </c>
      <c r="D31" s="82" t="s">
        <v>89</v>
      </c>
      <c r="E31" s="82" t="s">
        <v>90</v>
      </c>
      <c r="F31" s="83" t="s">
        <v>181</v>
      </c>
      <c r="G31" s="106"/>
      <c r="H31" s="88" t="s">
        <v>89</v>
      </c>
    </row>
    <row r="32" spans="1:8" s="79" customFormat="1" ht="15.75" customHeight="1">
      <c r="A32" s="383"/>
      <c r="B32" s="99" t="s">
        <v>208</v>
      </c>
      <c r="C32" s="81"/>
      <c r="D32" s="82"/>
      <c r="E32" s="82"/>
      <c r="F32" s="83" t="s">
        <v>81</v>
      </c>
      <c r="G32" s="84"/>
      <c r="H32" s="385" t="s">
        <v>166</v>
      </c>
    </row>
    <row r="33" spans="1:8" s="79" customFormat="1" ht="15.75" customHeight="1">
      <c r="A33" s="383"/>
      <c r="B33" s="99" t="s">
        <v>209</v>
      </c>
      <c r="C33" s="81"/>
      <c r="D33" s="82"/>
      <c r="E33" s="82"/>
      <c r="F33" s="83" t="s">
        <v>81</v>
      </c>
      <c r="G33" s="100"/>
      <c r="H33" s="386"/>
    </row>
    <row r="34" spans="1:8" s="79" customFormat="1" ht="26.25">
      <c r="A34" s="383"/>
      <c r="B34" s="99" t="s">
        <v>210</v>
      </c>
      <c r="C34" s="81"/>
      <c r="D34" s="82"/>
      <c r="E34" s="82"/>
      <c r="F34" s="83" t="s">
        <v>81</v>
      </c>
      <c r="G34" s="100"/>
      <c r="H34" s="386"/>
    </row>
    <row r="35" spans="1:8" s="79" customFormat="1" ht="15.75" customHeight="1">
      <c r="A35" s="384"/>
      <c r="B35" s="99" t="s">
        <v>211</v>
      </c>
      <c r="C35" s="81"/>
      <c r="D35" s="82"/>
      <c r="E35" s="82"/>
      <c r="F35" s="83" t="s">
        <v>81</v>
      </c>
      <c r="G35" s="85"/>
      <c r="H35" s="387"/>
    </row>
    <row r="36" spans="1:8" s="79" customFormat="1" ht="15.75" customHeight="1">
      <c r="A36" s="93">
        <v>14</v>
      </c>
      <c r="B36" s="99" t="s">
        <v>212</v>
      </c>
      <c r="C36" s="81" t="s">
        <v>394</v>
      </c>
      <c r="D36" s="82"/>
      <c r="E36" s="82" t="s">
        <v>90</v>
      </c>
      <c r="F36" s="83" t="s">
        <v>213</v>
      </c>
      <c r="G36" s="107"/>
      <c r="H36" s="88" t="s">
        <v>90</v>
      </c>
    </row>
    <row r="37" spans="1:8" s="79" customFormat="1" ht="15.75" customHeight="1">
      <c r="A37" s="93">
        <v>15</v>
      </c>
      <c r="B37" s="99" t="s">
        <v>214</v>
      </c>
      <c r="C37" s="81" t="s">
        <v>215</v>
      </c>
      <c r="D37" s="82"/>
      <c r="E37" s="82" t="s">
        <v>90</v>
      </c>
      <c r="F37" s="83" t="s">
        <v>181</v>
      </c>
      <c r="G37" s="107"/>
      <c r="H37" s="88" t="s">
        <v>90</v>
      </c>
    </row>
    <row r="38" spans="1:8" s="79" customFormat="1" ht="23.25">
      <c r="A38" s="94"/>
      <c r="B38" s="73" t="s">
        <v>216</v>
      </c>
      <c r="C38" s="102"/>
      <c r="D38" s="102"/>
      <c r="E38" s="102"/>
      <c r="F38" s="103"/>
      <c r="G38" s="104"/>
      <c r="H38" s="98"/>
    </row>
    <row r="39" spans="1:8" s="79" customFormat="1" ht="15.75" customHeight="1">
      <c r="A39" s="93">
        <v>16</v>
      </c>
      <c r="B39" s="99" t="s">
        <v>217</v>
      </c>
      <c r="C39" s="81"/>
      <c r="D39" s="82"/>
      <c r="E39" s="82" t="s">
        <v>90</v>
      </c>
      <c r="F39" s="83" t="s">
        <v>81</v>
      </c>
      <c r="G39" s="87"/>
      <c r="H39" s="88" t="s">
        <v>166</v>
      </c>
    </row>
    <row r="40" spans="1:8" s="79" customFormat="1" ht="15.75" customHeight="1">
      <c r="A40" s="378">
        <v>17</v>
      </c>
      <c r="B40" s="99" t="s">
        <v>218</v>
      </c>
      <c r="C40" s="108"/>
      <c r="D40" s="109" t="s">
        <v>219</v>
      </c>
      <c r="E40" s="82"/>
      <c r="F40" s="83" t="s">
        <v>178</v>
      </c>
      <c r="G40" s="84"/>
      <c r="H40" s="385" t="s">
        <v>166</v>
      </c>
    </row>
    <row r="41" spans="1:8" s="79" customFormat="1" ht="15.75" customHeight="1">
      <c r="A41" s="388"/>
      <c r="B41" s="80" t="s">
        <v>220</v>
      </c>
      <c r="C41" s="81"/>
      <c r="D41" s="82"/>
      <c r="E41" s="82"/>
      <c r="F41" s="83" t="s">
        <v>178</v>
      </c>
      <c r="G41" s="100"/>
      <c r="H41" s="386"/>
    </row>
    <row r="42" spans="1:8" s="79" customFormat="1" ht="15.75" customHeight="1">
      <c r="A42" s="388"/>
      <c r="B42" s="99" t="s">
        <v>221</v>
      </c>
      <c r="C42" s="81" t="s">
        <v>222</v>
      </c>
      <c r="D42" s="82"/>
      <c r="E42" s="82"/>
      <c r="F42" s="83" t="s">
        <v>178</v>
      </c>
      <c r="G42" s="100"/>
      <c r="H42" s="386"/>
    </row>
    <row r="43" spans="1:8" s="79" customFormat="1" ht="15.75" customHeight="1">
      <c r="A43" s="388"/>
      <c r="B43" s="99" t="s">
        <v>223</v>
      </c>
      <c r="C43" s="81"/>
      <c r="D43" s="82"/>
      <c r="E43" s="82"/>
      <c r="F43" s="83" t="s">
        <v>57</v>
      </c>
      <c r="G43" s="100"/>
      <c r="H43" s="386"/>
    </row>
    <row r="44" spans="1:8" s="79" customFormat="1" ht="15.75" customHeight="1">
      <c r="A44" s="388"/>
      <c r="B44" s="99" t="s">
        <v>224</v>
      </c>
      <c r="C44" s="108" t="s">
        <v>225</v>
      </c>
      <c r="D44" s="101"/>
      <c r="E44" s="101"/>
      <c r="F44" s="83" t="s">
        <v>226</v>
      </c>
      <c r="G44" s="100"/>
      <c r="H44" s="386"/>
    </row>
    <row r="45" spans="1:8" s="79" customFormat="1" ht="15.75" customHeight="1">
      <c r="A45" s="388"/>
      <c r="B45" s="99" t="s">
        <v>227</v>
      </c>
      <c r="C45" s="81"/>
      <c r="D45" s="82"/>
      <c r="E45" s="82"/>
      <c r="F45" s="83" t="s">
        <v>226</v>
      </c>
      <c r="G45" s="100"/>
      <c r="H45" s="386"/>
    </row>
    <row r="46" spans="1:8" s="79" customFormat="1" ht="15.75" customHeight="1">
      <c r="A46" s="388"/>
      <c r="B46" s="99" t="s">
        <v>228</v>
      </c>
      <c r="C46" s="81"/>
      <c r="D46" s="82"/>
      <c r="E46" s="82"/>
      <c r="F46" s="83" t="s">
        <v>226</v>
      </c>
      <c r="G46" s="100"/>
      <c r="H46" s="386"/>
    </row>
    <row r="47" spans="1:8" s="79" customFormat="1" ht="15.75" customHeight="1">
      <c r="A47" s="388"/>
      <c r="B47" s="99" t="s">
        <v>229</v>
      </c>
      <c r="C47" s="81"/>
      <c r="D47" s="82"/>
      <c r="E47" s="82"/>
      <c r="F47" s="83" t="s">
        <v>226</v>
      </c>
      <c r="G47" s="100"/>
      <c r="H47" s="386"/>
    </row>
    <row r="48" spans="1:8" s="79" customFormat="1" ht="15.75" customHeight="1">
      <c r="A48" s="388"/>
      <c r="B48" s="99" t="s">
        <v>230</v>
      </c>
      <c r="C48" s="81"/>
      <c r="D48" s="82"/>
      <c r="E48" s="82"/>
      <c r="F48" s="83" t="s">
        <v>231</v>
      </c>
      <c r="G48" s="100"/>
      <c r="H48" s="386"/>
    </row>
    <row r="49" spans="1:8" s="79" customFormat="1" ht="15.75" customHeight="1">
      <c r="A49" s="388"/>
      <c r="B49" s="99" t="s">
        <v>232</v>
      </c>
      <c r="C49" s="81"/>
      <c r="D49" s="82"/>
      <c r="E49" s="82"/>
      <c r="F49" s="83" t="s">
        <v>231</v>
      </c>
      <c r="G49" s="100"/>
      <c r="H49" s="386"/>
    </row>
    <row r="50" spans="1:8" s="79" customFormat="1" ht="15.75" customHeight="1">
      <c r="A50" s="388"/>
      <c r="B50" s="99" t="s">
        <v>233</v>
      </c>
      <c r="C50" s="81" t="s">
        <v>234</v>
      </c>
      <c r="D50" s="82"/>
      <c r="E50" s="82"/>
      <c r="F50" s="83" t="s">
        <v>231</v>
      </c>
      <c r="G50" s="100"/>
      <c r="H50" s="386"/>
    </row>
    <row r="51" spans="1:8" s="79" customFormat="1" ht="15.75" customHeight="1">
      <c r="A51" s="388"/>
      <c r="B51" s="99" t="s">
        <v>235</v>
      </c>
      <c r="C51" s="81"/>
      <c r="D51" s="82"/>
      <c r="E51" s="82"/>
      <c r="F51" s="83" t="s">
        <v>231</v>
      </c>
      <c r="G51" s="100"/>
      <c r="H51" s="386"/>
    </row>
    <row r="52" spans="1:8" s="79" customFormat="1" ht="15.75" customHeight="1">
      <c r="A52" s="389"/>
      <c r="B52" s="99" t="s">
        <v>236</v>
      </c>
      <c r="C52" s="81"/>
      <c r="D52" s="82"/>
      <c r="E52" s="82"/>
      <c r="F52" s="83" t="s">
        <v>231</v>
      </c>
      <c r="G52" s="85"/>
      <c r="H52" s="387"/>
    </row>
    <row r="53" spans="1:8" s="79" customFormat="1" ht="14.25">
      <c r="A53" s="378">
        <v>18</v>
      </c>
      <c r="B53" s="80" t="s">
        <v>237</v>
      </c>
      <c r="C53" s="81"/>
      <c r="D53" s="82"/>
      <c r="E53" s="82"/>
      <c r="F53" s="83" t="s">
        <v>238</v>
      </c>
      <c r="G53" s="110"/>
      <c r="H53" s="380" t="s">
        <v>166</v>
      </c>
    </row>
    <row r="54" spans="1:8" s="79" customFormat="1" ht="15" thickBot="1">
      <c r="A54" s="379"/>
      <c r="B54" s="80" t="s">
        <v>239</v>
      </c>
      <c r="C54" s="81"/>
      <c r="D54" s="82"/>
      <c r="E54" s="82"/>
      <c r="F54" s="111" t="s">
        <v>238</v>
      </c>
      <c r="G54" s="112"/>
      <c r="H54" s="390"/>
    </row>
    <row r="55" spans="1:8" s="79" customFormat="1" ht="24" thickTop="1">
      <c r="A55" s="94"/>
      <c r="B55" s="73" t="s">
        <v>240</v>
      </c>
      <c r="F55" s="102"/>
      <c r="G55" s="104"/>
      <c r="H55" s="98"/>
    </row>
    <row r="56" spans="1:8" s="79" customFormat="1" ht="15.75" customHeight="1">
      <c r="A56" s="378">
        <v>19</v>
      </c>
      <c r="B56" s="80" t="s">
        <v>241</v>
      </c>
      <c r="C56" s="113"/>
      <c r="D56" s="113"/>
      <c r="E56" s="113"/>
      <c r="F56" s="114" t="s">
        <v>166</v>
      </c>
      <c r="G56" s="115"/>
      <c r="H56" s="380" t="s">
        <v>90</v>
      </c>
    </row>
    <row r="57" spans="1:8" s="79" customFormat="1" ht="15.75" customHeight="1">
      <c r="A57" s="379"/>
      <c r="B57" s="80" t="s">
        <v>242</v>
      </c>
      <c r="C57" s="113"/>
      <c r="D57" s="113"/>
      <c r="E57" s="113"/>
      <c r="F57" s="114" t="s">
        <v>166</v>
      </c>
      <c r="G57" s="116"/>
      <c r="H57" s="381"/>
    </row>
    <row r="58" spans="1:8" s="79" customFormat="1" ht="14.25">
      <c r="A58" s="72"/>
      <c r="C58" s="117"/>
      <c r="H58" s="118"/>
    </row>
    <row r="59" spans="2:7" ht="14.25">
      <c r="B59" s="119" t="s">
        <v>243</v>
      </c>
      <c r="C59" s="71"/>
      <c r="G59" s="3"/>
    </row>
    <row r="60" spans="2:8" ht="14.25">
      <c r="B60" s="120"/>
      <c r="C60" s="119"/>
      <c r="F60" s="119"/>
      <c r="G60" s="3"/>
      <c r="H60" s="3"/>
    </row>
    <row r="61" spans="2:8" ht="14.25">
      <c r="B61" s="120"/>
      <c r="C61" s="120"/>
      <c r="F61" s="119"/>
      <c r="G61" s="3"/>
      <c r="H61" s="3"/>
    </row>
    <row r="62" ht="14.25">
      <c r="G62" s="3"/>
    </row>
    <row r="63" spans="3:8" ht="14.25">
      <c r="C63" s="71"/>
      <c r="G63" s="3"/>
      <c r="H63" s="3"/>
    </row>
    <row r="64" spans="3:8" ht="14.25">
      <c r="C64" s="71"/>
      <c r="G64" s="3"/>
      <c r="H64" s="3"/>
    </row>
    <row r="65" spans="3:8" ht="14.25">
      <c r="C65" s="71"/>
      <c r="G65" s="3"/>
      <c r="H65" s="3"/>
    </row>
    <row r="66" spans="3:8" ht="14.25">
      <c r="C66" s="71"/>
      <c r="G66" s="3"/>
      <c r="H66" s="3"/>
    </row>
    <row r="67" ht="14.25">
      <c r="C67" s="71"/>
    </row>
  </sheetData>
  <sheetProtection password="CBF3" sheet="1" selectLockedCells="1"/>
  <mergeCells count="21">
    <mergeCell ref="A1:H1"/>
    <mergeCell ref="A2:H2"/>
    <mergeCell ref="A3:H3"/>
    <mergeCell ref="A6:A7"/>
    <mergeCell ref="H6:H7"/>
    <mergeCell ref="A9:A11"/>
    <mergeCell ref="H9:H11"/>
    <mergeCell ref="A15:A19"/>
    <mergeCell ref="H15:H19"/>
    <mergeCell ref="A23:A24"/>
    <mergeCell ref="H23:H24"/>
    <mergeCell ref="A26:A28"/>
    <mergeCell ref="H26:H28"/>
    <mergeCell ref="A56:A57"/>
    <mergeCell ref="H56:H57"/>
    <mergeCell ref="A31:A35"/>
    <mergeCell ref="H32:H35"/>
    <mergeCell ref="A40:A52"/>
    <mergeCell ref="H40:H52"/>
    <mergeCell ref="A53:A54"/>
    <mergeCell ref="H53:H54"/>
  </mergeCells>
  <printOptions horizontalCentered="1"/>
  <pageMargins left="0.3937007874015748" right="0.3937007874015748" top="0.7874015748031497" bottom="0.3937007874015748" header="0.3937007874015748" footer="0.3937007874015748"/>
  <pageSetup fitToHeight="0" horizontalDpi="600" verticalDpi="600" orientation="portrait" paperSize="9" scale="75" r:id="rId2"/>
  <headerFooter alignWithMargins="0">
    <oddHeader>&amp;C&amp;"Trebuchet MS,Standaard"&amp;F&amp;R&amp;G</oddHeader>
    <oddFooter>&amp;L&amp;"Trebuchet MS,Standaard"Printdatum: &amp;D&amp;R&amp;"Trebuchet MS,Standaard"&amp;P/&amp;N</oddFooter>
  </headerFooter>
  <legacyDrawingHF r:id="rId1"/>
</worksheet>
</file>

<file path=xl/worksheets/sheet4.xml><?xml version="1.0" encoding="utf-8"?>
<worksheet xmlns="http://schemas.openxmlformats.org/spreadsheetml/2006/main" xmlns:r="http://schemas.openxmlformats.org/officeDocument/2006/relationships">
  <sheetPr codeName="Sheet4"/>
  <dimension ref="A1:P120"/>
  <sheetViews>
    <sheetView showZeros="0" zoomScaleSheetLayoutView="100" workbookViewId="0" topLeftCell="A1">
      <selection activeCell="B7" sqref="B7:F7"/>
    </sheetView>
  </sheetViews>
  <sheetFormatPr defaultColWidth="9.140625" defaultRowHeight="18.75" customHeight="1"/>
  <cols>
    <col min="1" max="1" width="38.57421875" style="28" customWidth="1"/>
    <col min="2" max="2" width="9.28125" style="28" customWidth="1"/>
    <col min="3" max="3" width="26.7109375" style="28" customWidth="1"/>
    <col min="4" max="4" width="11.57421875" style="28" customWidth="1"/>
    <col min="5" max="5" width="6.57421875" style="28" customWidth="1"/>
    <col min="6" max="6" width="17.7109375" style="28" customWidth="1"/>
    <col min="7" max="7" width="1.7109375" style="28" customWidth="1"/>
    <col min="8" max="11" width="0" style="28" hidden="1" customWidth="1"/>
    <col min="12" max="12" width="55.7109375" style="28" hidden="1" customWidth="1"/>
    <col min="13" max="13" width="0" style="28" hidden="1" customWidth="1"/>
    <col min="14" max="14" width="15.7109375" style="28" hidden="1" customWidth="1"/>
    <col min="15" max="15" width="0" style="28" hidden="1" customWidth="1"/>
    <col min="16" max="16" width="55.7109375" style="28" hidden="1" customWidth="1"/>
    <col min="17" max="70" width="0" style="28" hidden="1" customWidth="1"/>
    <col min="71" max="16384" width="9.140625" style="28" customWidth="1"/>
  </cols>
  <sheetData>
    <row r="1" spans="1:6" ht="18.75" customHeight="1">
      <c r="A1" s="472" t="s">
        <v>326</v>
      </c>
      <c r="B1" s="473"/>
      <c r="C1" s="473"/>
      <c r="D1" s="473"/>
      <c r="E1" s="473"/>
      <c r="F1" s="474"/>
    </row>
    <row r="2" spans="1:6" ht="18">
      <c r="A2" s="204" t="s">
        <v>21</v>
      </c>
      <c r="B2" s="426">
        <f>+'BBO en BSW5.PF3 Contact'!$Y$1</f>
      </c>
      <c r="C2" s="427"/>
      <c r="D2" s="427"/>
      <c r="E2" s="427"/>
      <c r="F2" s="428"/>
    </row>
    <row r="3" spans="1:6" ht="8.25" customHeight="1" thickBot="1">
      <c r="A3" s="205"/>
      <c r="B3" s="206"/>
      <c r="C3" s="206"/>
      <c r="D3" s="206"/>
      <c r="E3" s="206"/>
      <c r="F3" s="207"/>
    </row>
    <row r="4" spans="1:6" ht="15" thickBot="1">
      <c r="A4" s="435" t="s">
        <v>22</v>
      </c>
      <c r="B4" s="436"/>
      <c r="C4" s="436"/>
      <c r="D4" s="436"/>
      <c r="E4" s="436"/>
      <c r="F4" s="437"/>
    </row>
    <row r="5" spans="1:6" ht="14.25">
      <c r="A5" s="208" t="str">
        <f>CONCATENATE("Dossienummer ",'BBO en BSW5.PF3 Contact'!C28,":")</f>
        <v>Dossienummer OVAM:</v>
      </c>
      <c r="B5" s="432"/>
      <c r="C5" s="433"/>
      <c r="D5" s="433"/>
      <c r="E5" s="433"/>
      <c r="F5" s="434"/>
    </row>
    <row r="6" spans="1:6" ht="15" customHeight="1">
      <c r="A6" s="209" t="s">
        <v>23</v>
      </c>
      <c r="B6" s="487"/>
      <c r="C6" s="488"/>
      <c r="D6" s="488"/>
      <c r="E6" s="488"/>
      <c r="F6" s="489"/>
    </row>
    <row r="7" spans="1:6" ht="14.25">
      <c r="A7" s="209" t="s">
        <v>24</v>
      </c>
      <c r="B7" s="429"/>
      <c r="C7" s="430"/>
      <c r="D7" s="430"/>
      <c r="E7" s="430"/>
      <c r="F7" s="431"/>
    </row>
    <row r="8" spans="1:6" ht="14.25">
      <c r="A8" s="210" t="s">
        <v>143</v>
      </c>
      <c r="B8" s="432"/>
      <c r="C8" s="433"/>
      <c r="D8" s="433"/>
      <c r="E8" s="433"/>
      <c r="F8" s="434"/>
    </row>
    <row r="9" spans="1:6" ht="14.25">
      <c r="A9" s="211" t="s">
        <v>25</v>
      </c>
      <c r="B9" s="418" t="str">
        <f>CONCATENATE('BBO en BSW5.PF3 Contact'!$AA$1," te ",'BBO en BSW5.PF3 Contact'!$AA$2," ")</f>
        <v> te  </v>
      </c>
      <c r="C9" s="419"/>
      <c r="D9" s="419"/>
      <c r="E9" s="419"/>
      <c r="F9" s="420"/>
    </row>
    <row r="10" spans="1:6" ht="15" thickBot="1">
      <c r="A10" s="211"/>
      <c r="B10" s="125"/>
      <c r="C10" s="125"/>
      <c r="D10" s="125"/>
      <c r="E10" s="125"/>
      <c r="F10" s="212"/>
    </row>
    <row r="11" spans="1:6" ht="15" thickBot="1">
      <c r="A11" s="435" t="s">
        <v>42</v>
      </c>
      <c r="B11" s="436"/>
      <c r="C11" s="436"/>
      <c r="D11" s="436"/>
      <c r="E11" s="436"/>
      <c r="F11" s="437"/>
    </row>
    <row r="12" spans="1:6" ht="12.75" customHeight="1">
      <c r="A12" s="213" t="s">
        <v>43</v>
      </c>
      <c r="B12" s="493" t="s">
        <v>380</v>
      </c>
      <c r="C12" s="494"/>
      <c r="D12" s="494"/>
      <c r="E12" s="494"/>
      <c r="F12" s="495"/>
    </row>
    <row r="13" spans="1:6" ht="14.25">
      <c r="A13" s="213" t="s">
        <v>44</v>
      </c>
      <c r="B13" s="448" t="str">
        <f>+$B$9</f>
        <v> te  </v>
      </c>
      <c r="C13" s="449"/>
      <c r="D13" s="449"/>
      <c r="E13" s="449"/>
      <c r="F13" s="450"/>
    </row>
    <row r="14" spans="1:6" ht="15" thickBot="1">
      <c r="A14" s="215"/>
      <c r="B14" s="186"/>
      <c r="C14" s="186"/>
      <c r="D14" s="186"/>
      <c r="E14" s="186"/>
      <c r="F14" s="214"/>
    </row>
    <row r="15" spans="1:6" ht="15" thickBot="1">
      <c r="A15" s="435" t="s">
        <v>321</v>
      </c>
      <c r="B15" s="436"/>
      <c r="C15" s="436"/>
      <c r="D15" s="436"/>
      <c r="E15" s="436"/>
      <c r="F15" s="437"/>
    </row>
    <row r="16" spans="1:12" ht="15" thickBot="1">
      <c r="A16" s="445" t="s">
        <v>320</v>
      </c>
      <c r="B16" s="446"/>
      <c r="C16" s="446"/>
      <c r="D16" s="446"/>
      <c r="E16" s="446"/>
      <c r="F16" s="447"/>
      <c r="L16" s="352" t="s">
        <v>387</v>
      </c>
    </row>
    <row r="17" spans="1:12" ht="14.25">
      <c r="A17" s="412" t="s">
        <v>248</v>
      </c>
      <c r="B17" s="413">
        <f>+'BBO en BSW5.PF3 Contact'!E1</f>
        <v>0</v>
      </c>
      <c r="C17" s="413"/>
      <c r="D17" s="414"/>
      <c r="E17" s="414"/>
      <c r="F17" s="415"/>
      <c r="L17" s="242"/>
    </row>
    <row r="18" spans="1:12" ht="14.25">
      <c r="A18" s="412" t="s">
        <v>249</v>
      </c>
      <c r="B18" s="413" t="e">
        <f>+'BBO en BSW5.PF3 Contact'!#REF!</f>
        <v>#REF!</v>
      </c>
      <c r="C18" s="413"/>
      <c r="D18" s="414"/>
      <c r="E18" s="414"/>
      <c r="F18" s="415"/>
      <c r="L18" s="242" t="s">
        <v>384</v>
      </c>
    </row>
    <row r="19" spans="1:12" ht="14.25">
      <c r="A19" s="412" t="s">
        <v>250</v>
      </c>
      <c r="B19" s="413" t="e">
        <f>CONCATENATE('BBO en BSW5.PF3 Contact'!#REF!," te ",'BBO en BSW5.PF3 Contact'!#REF!)</f>
        <v>#REF!</v>
      </c>
      <c r="C19" s="413"/>
      <c r="D19" s="414"/>
      <c r="E19" s="414"/>
      <c r="F19" s="415"/>
      <c r="L19" s="353" t="s">
        <v>385</v>
      </c>
    </row>
    <row r="20" spans="1:12" ht="15" thickBot="1">
      <c r="A20" s="412" t="s">
        <v>251</v>
      </c>
      <c r="B20" s="413" t="e">
        <f>+'BBO en BSW5.PF3 Contact'!#REF!</f>
        <v>#REF!</v>
      </c>
      <c r="C20" s="413"/>
      <c r="D20" s="414"/>
      <c r="E20" s="414"/>
      <c r="F20" s="415"/>
      <c r="L20" s="241" t="s">
        <v>386</v>
      </c>
    </row>
    <row r="21" spans="1:6" ht="15" thickBot="1">
      <c r="A21" s="216"/>
      <c r="B21" s="165"/>
      <c r="C21" s="165"/>
      <c r="D21" s="164"/>
      <c r="E21" s="164"/>
      <c r="F21" s="217"/>
    </row>
    <row r="22" spans="1:6" ht="15" thickBot="1">
      <c r="A22" s="435" t="s">
        <v>45</v>
      </c>
      <c r="B22" s="436"/>
      <c r="C22" s="436"/>
      <c r="D22" s="436"/>
      <c r="E22" s="436"/>
      <c r="F22" s="437"/>
    </row>
    <row r="23" spans="1:6" ht="14.25">
      <c r="A23" s="496" t="s">
        <v>46</v>
      </c>
      <c r="B23" s="497"/>
      <c r="C23" s="497"/>
      <c r="D23" s="497"/>
      <c r="E23" s="497"/>
      <c r="F23" s="498"/>
    </row>
    <row r="24" spans="1:6" ht="76.5" customHeight="1">
      <c r="A24" s="499"/>
      <c r="B24" s="500"/>
      <c r="C24" s="500"/>
      <c r="D24" s="500"/>
      <c r="E24" s="500"/>
      <c r="F24" s="501"/>
    </row>
    <row r="25" spans="1:6" ht="15" thickBot="1">
      <c r="A25" s="205"/>
      <c r="B25" s="206"/>
      <c r="C25" s="206"/>
      <c r="D25" s="206"/>
      <c r="E25" s="206"/>
      <c r="F25" s="207"/>
    </row>
    <row r="26" spans="1:6" ht="15" thickBot="1">
      <c r="A26" s="435" t="s">
        <v>343</v>
      </c>
      <c r="B26" s="436"/>
      <c r="C26" s="436"/>
      <c r="D26" s="436"/>
      <c r="E26" s="436"/>
      <c r="F26" s="437"/>
    </row>
    <row r="27" spans="1:6" ht="14.25">
      <c r="A27" s="218" t="s">
        <v>26</v>
      </c>
      <c r="B27" s="416"/>
      <c r="C27" s="416"/>
      <c r="D27" s="416"/>
      <c r="E27" s="416"/>
      <c r="F27" s="417"/>
    </row>
    <row r="28" spans="1:6" ht="14.25">
      <c r="A28" s="219" t="s">
        <v>27</v>
      </c>
      <c r="B28" s="442" t="str">
        <f>+'BBO en BSW5.PF3 Contact'!$Y$6</f>
        <v>BOFAS vzw</v>
      </c>
      <c r="C28" s="443"/>
      <c r="D28" s="443"/>
      <c r="E28" s="443"/>
      <c r="F28" s="444"/>
    </row>
    <row r="29" spans="1:6" ht="14.25">
      <c r="A29" s="213" t="s">
        <v>28</v>
      </c>
      <c r="B29" s="442">
        <f>+'BBO en BSW5.PF3 Contact'!$Z$6</f>
      </c>
      <c r="C29" s="443"/>
      <c r="D29" s="443"/>
      <c r="E29" s="443"/>
      <c r="F29" s="444"/>
    </row>
    <row r="30" spans="1:6" ht="14.25">
      <c r="A30" s="220" t="s">
        <v>29</v>
      </c>
      <c r="B30" s="418" t="str">
        <f>CONCATENATE('BBO en BSW5.PF3 Contact'!$AA$6," te ",'BBO en BSW5.PF3 Contact'!$AB$6)</f>
        <v>Av. Jules Bordetlaan 166 b1 te 1140 Evere</v>
      </c>
      <c r="C30" s="419"/>
      <c r="D30" s="419"/>
      <c r="E30" s="419"/>
      <c r="F30" s="420"/>
    </row>
    <row r="31" spans="1:6" ht="14.25">
      <c r="A31" s="220" t="s">
        <v>30</v>
      </c>
      <c r="B31" s="418">
        <f>+'BBO en BSW5.PF3 Contact'!$AD$6</f>
      </c>
      <c r="C31" s="419"/>
      <c r="D31" s="419"/>
      <c r="E31" s="419"/>
      <c r="F31" s="420"/>
    </row>
    <row r="32" spans="1:6" ht="14.25" hidden="1">
      <c r="A32" s="220" t="s">
        <v>31</v>
      </c>
      <c r="B32" s="418">
        <f>+'BBO en BSW5.PF3 Contact'!$AC$6</f>
      </c>
      <c r="C32" s="419"/>
      <c r="D32" s="419"/>
      <c r="E32" s="419"/>
      <c r="F32" s="420"/>
    </row>
    <row r="33" spans="1:6" ht="14.25" hidden="1">
      <c r="A33" s="220" t="s">
        <v>32</v>
      </c>
      <c r="B33" s="418">
        <f>+'BBO en BSW5.PF3 Contact'!$AF$6</f>
      </c>
      <c r="C33" s="419"/>
      <c r="D33" s="419"/>
      <c r="E33" s="419"/>
      <c r="F33" s="420"/>
    </row>
    <row r="34" spans="1:6" ht="14.25">
      <c r="A34" s="205"/>
      <c r="B34" s="221"/>
      <c r="C34" s="221"/>
      <c r="D34" s="221"/>
      <c r="E34" s="221"/>
      <c r="F34" s="222"/>
    </row>
    <row r="35" spans="1:6" ht="14.25">
      <c r="A35" s="223" t="str">
        <f>+'BBO en BSW5.PF3 Contact'!C28</f>
        <v>OVAM</v>
      </c>
      <c r="B35" s="421"/>
      <c r="C35" s="421"/>
      <c r="D35" s="421"/>
      <c r="E35" s="421"/>
      <c r="F35" s="422"/>
    </row>
    <row r="36" spans="1:6" ht="14.25">
      <c r="A36" s="220" t="s">
        <v>33</v>
      </c>
      <c r="B36" s="418">
        <f>+'BBO en BSW5.PF3 Contact'!$Z$28</f>
      </c>
      <c r="C36" s="419"/>
      <c r="D36" s="419"/>
      <c r="E36" s="419"/>
      <c r="F36" s="420"/>
    </row>
    <row r="37" spans="1:6" ht="14.25">
      <c r="A37" s="220" t="s">
        <v>29</v>
      </c>
      <c r="B37" s="418" t="str">
        <f>CONCATENATE('BBO en BSW5.PF3 Contact'!$AA$28," te ",'BBO en BSW5.PF3 Contact'!$AB$28)</f>
        <v>Stationsstraat 110 te 2800 Mechelen</v>
      </c>
      <c r="C37" s="419"/>
      <c r="D37" s="419"/>
      <c r="E37" s="419"/>
      <c r="F37" s="420"/>
    </row>
    <row r="38" spans="1:6" ht="14.25">
      <c r="A38" s="220" t="s">
        <v>30</v>
      </c>
      <c r="B38" s="418" t="str">
        <f>+'BBO en BSW5.PF3 Contact'!$AD$28</f>
        <v>015 28 42 84</v>
      </c>
      <c r="C38" s="419"/>
      <c r="D38" s="419"/>
      <c r="E38" s="419"/>
      <c r="F38" s="420"/>
    </row>
    <row r="39" spans="1:6" ht="14.25" hidden="1">
      <c r="A39" s="220" t="s">
        <v>32</v>
      </c>
      <c r="B39" s="418" t="str">
        <f>+'BBO en BSW5.PF3 Contact'!$AF$28</f>
        <v>info@ovam.be</v>
      </c>
      <c r="C39" s="419"/>
      <c r="D39" s="419"/>
      <c r="E39" s="419"/>
      <c r="F39" s="420"/>
    </row>
    <row r="40" spans="1:6" ht="14.25">
      <c r="A40" s="205"/>
      <c r="B40" s="221"/>
      <c r="C40" s="221"/>
      <c r="D40" s="221"/>
      <c r="E40" s="221"/>
      <c r="F40" s="222"/>
    </row>
    <row r="41" spans="1:6" ht="14.25">
      <c r="A41" s="218" t="s">
        <v>37</v>
      </c>
      <c r="B41" s="421"/>
      <c r="C41" s="421"/>
      <c r="D41" s="421"/>
      <c r="E41" s="421"/>
      <c r="F41" s="422"/>
    </row>
    <row r="42" spans="1:6" ht="14.25">
      <c r="A42" s="220" t="s">
        <v>38</v>
      </c>
      <c r="B42" s="418">
        <f>+'BBO en BSW5.PF3 Contact'!$Y$11</f>
      </c>
      <c r="C42" s="419"/>
      <c r="D42" s="419"/>
      <c r="E42" s="419"/>
      <c r="F42" s="420"/>
    </row>
    <row r="43" spans="1:6" ht="14.25">
      <c r="A43" s="220" t="s">
        <v>39</v>
      </c>
      <c r="B43" s="418">
        <f>+'BBO en BSW5.PF3 Contact'!$Z$11</f>
        <v>0</v>
      </c>
      <c r="C43" s="419"/>
      <c r="D43" s="419"/>
      <c r="E43" s="419"/>
      <c r="F43" s="420"/>
    </row>
    <row r="44" spans="1:6" ht="14.25">
      <c r="A44" s="213" t="s">
        <v>29</v>
      </c>
      <c r="B44" s="418" t="str">
        <f>CONCATENATE('BBO en BSW5.PF3 Contact'!$AA$11," te ",'BBO en BSW5.PF3 Contact'!$AB$11)</f>
        <v> te </v>
      </c>
      <c r="C44" s="419"/>
      <c r="D44" s="419"/>
      <c r="E44" s="419"/>
      <c r="F44" s="420"/>
    </row>
    <row r="45" spans="1:6" ht="14.25">
      <c r="A45" s="220" t="s">
        <v>30</v>
      </c>
      <c r="B45" s="418">
        <f>+'BBO en BSW5.PF3 Contact'!$AD$11</f>
        <v>0</v>
      </c>
      <c r="C45" s="419"/>
      <c r="D45" s="419"/>
      <c r="E45" s="419"/>
      <c r="F45" s="420"/>
    </row>
    <row r="46" spans="1:6" ht="14.25" hidden="1">
      <c r="A46" s="220" t="s">
        <v>31</v>
      </c>
      <c r="B46" s="418">
        <f>+'BBO en BSW5.PF3 Contact'!$AC$11</f>
        <v>0</v>
      </c>
      <c r="C46" s="419"/>
      <c r="D46" s="419"/>
      <c r="E46" s="419"/>
      <c r="F46" s="420"/>
    </row>
    <row r="47" spans="1:6" ht="14.25" hidden="1">
      <c r="A47" s="220" t="s">
        <v>32</v>
      </c>
      <c r="B47" s="418">
        <f>+'BBO en BSW5.PF3 Contact'!$AF$11</f>
        <v>0</v>
      </c>
      <c r="C47" s="419"/>
      <c r="D47" s="419"/>
      <c r="E47" s="419"/>
      <c r="F47" s="420"/>
    </row>
    <row r="48" spans="1:6" ht="14.25">
      <c r="A48" s="205"/>
      <c r="B48" s="221"/>
      <c r="C48" s="221"/>
      <c r="D48" s="221"/>
      <c r="E48" s="221"/>
      <c r="F48" s="222"/>
    </row>
    <row r="49" spans="1:6" ht="14.25">
      <c r="A49" s="218" t="s">
        <v>40</v>
      </c>
      <c r="B49" s="421"/>
      <c r="C49" s="421"/>
      <c r="D49" s="421"/>
      <c r="E49" s="421"/>
      <c r="F49" s="422"/>
    </row>
    <row r="50" spans="1:6" ht="14.25">
      <c r="A50" s="220" t="s">
        <v>41</v>
      </c>
      <c r="B50" s="418">
        <f>+'BBO en BSW5.PF3 Contact'!$Y$12</f>
        <v>0</v>
      </c>
      <c r="C50" s="419"/>
      <c r="D50" s="419"/>
      <c r="E50" s="419"/>
      <c r="F50" s="420"/>
    </row>
    <row r="51" spans="1:6" ht="14.25">
      <c r="A51" s="220" t="s">
        <v>39</v>
      </c>
      <c r="B51" s="418">
        <f>+'BBO en BSW5.PF3 Contact'!$Z$12</f>
        <v>0</v>
      </c>
      <c r="C51" s="419"/>
      <c r="D51" s="419"/>
      <c r="E51" s="419"/>
      <c r="F51" s="420"/>
    </row>
    <row r="52" spans="1:6" ht="14.25">
      <c r="A52" s="213" t="s">
        <v>29</v>
      </c>
      <c r="B52" s="418" t="str">
        <f>CONCATENATE('BBO en BSW5.PF3 Contact'!$AA$12," te ",'BBO en BSW5.PF3 Contact'!$AB$12)</f>
        <v> te </v>
      </c>
      <c r="C52" s="419"/>
      <c r="D52" s="419"/>
      <c r="E52" s="419"/>
      <c r="F52" s="420"/>
    </row>
    <row r="53" spans="1:6" ht="15" thickBot="1">
      <c r="A53" s="220" t="s">
        <v>30</v>
      </c>
      <c r="B53" s="418">
        <f>+'BBO en BSW5.PF3 Contact'!$AD$12</f>
        <v>0</v>
      </c>
      <c r="C53" s="419"/>
      <c r="D53" s="419"/>
      <c r="E53" s="419"/>
      <c r="F53" s="420"/>
    </row>
    <row r="54" spans="1:12" ht="14.25" hidden="1">
      <c r="A54" s="220" t="s">
        <v>31</v>
      </c>
      <c r="B54" s="418">
        <f>+'BBO en BSW5.PF3 Contact'!$AC$12</f>
        <v>0</v>
      </c>
      <c r="C54" s="419"/>
      <c r="D54" s="419"/>
      <c r="E54" s="419"/>
      <c r="F54" s="420"/>
      <c r="L54" s="242"/>
    </row>
    <row r="55" spans="1:12" ht="14.25" hidden="1">
      <c r="A55" s="220" t="s">
        <v>32</v>
      </c>
      <c r="B55" s="418">
        <f>+'BBO en BSW5.PF3 Contact'!$AF$12</f>
        <v>0</v>
      </c>
      <c r="C55" s="419"/>
      <c r="D55" s="419"/>
      <c r="E55" s="419"/>
      <c r="F55" s="420"/>
      <c r="L55" s="242"/>
    </row>
    <row r="56" spans="1:12" ht="14.25">
      <c r="A56" s="355" t="s">
        <v>252</v>
      </c>
      <c r="B56" s="356"/>
      <c r="C56" s="356"/>
      <c r="D56" s="356"/>
      <c r="E56" s="357"/>
      <c r="F56" s="303" t="s">
        <v>388</v>
      </c>
      <c r="L56" s="351" t="s">
        <v>388</v>
      </c>
    </row>
    <row r="57" spans="1:12" ht="15" thickBot="1">
      <c r="A57" s="451" t="s">
        <v>144</v>
      </c>
      <c r="B57" s="452"/>
      <c r="C57" s="452"/>
      <c r="D57" s="452"/>
      <c r="E57" s="453"/>
      <c r="F57" s="303"/>
      <c r="L57" s="241" t="s">
        <v>389</v>
      </c>
    </row>
    <row r="58" spans="1:6" ht="15" thickBot="1">
      <c r="A58" s="224"/>
      <c r="B58" s="337"/>
      <c r="C58" s="338"/>
      <c r="D58" s="337"/>
      <c r="E58" s="337"/>
      <c r="F58" s="339"/>
    </row>
    <row r="59" spans="1:6" ht="15" thickBot="1">
      <c r="A59" s="435" t="s">
        <v>319</v>
      </c>
      <c r="B59" s="436"/>
      <c r="C59" s="436"/>
      <c r="D59" s="436"/>
      <c r="E59" s="436"/>
      <c r="F59" s="437"/>
    </row>
    <row r="60" spans="1:16" ht="15" thickBot="1">
      <c r="A60" s="225" t="s">
        <v>253</v>
      </c>
      <c r="B60" s="195"/>
      <c r="C60" s="194" t="s">
        <v>254</v>
      </c>
      <c r="D60" s="476" t="s">
        <v>255</v>
      </c>
      <c r="E60" s="477"/>
      <c r="F60" s="226" t="s">
        <v>256</v>
      </c>
      <c r="L60" s="340" t="s">
        <v>294</v>
      </c>
      <c r="N60" s="243" t="s">
        <v>254</v>
      </c>
      <c r="P60" s="243" t="s">
        <v>324</v>
      </c>
    </row>
    <row r="61" spans="1:16" ht="14.25">
      <c r="A61" s="306" t="s">
        <v>295</v>
      </c>
      <c r="B61" s="335"/>
      <c r="C61" s="304" t="s">
        <v>315</v>
      </c>
      <c r="D61" s="485"/>
      <c r="E61" s="486"/>
      <c r="F61" s="358"/>
      <c r="I61" s="341"/>
      <c r="L61" s="342" t="s">
        <v>295</v>
      </c>
      <c r="N61" s="242" t="s">
        <v>315</v>
      </c>
      <c r="P61" s="242" t="s">
        <v>354</v>
      </c>
    </row>
    <row r="62" spans="1:16" ht="15">
      <c r="A62" s="307" t="s">
        <v>298</v>
      </c>
      <c r="B62" s="336"/>
      <c r="C62" s="305" t="s">
        <v>315</v>
      </c>
      <c r="D62" s="440"/>
      <c r="E62" s="441"/>
      <c r="F62" s="359"/>
      <c r="I62" s="343"/>
      <c r="L62" s="344" t="s">
        <v>296</v>
      </c>
      <c r="N62" s="242" t="s">
        <v>316</v>
      </c>
      <c r="P62" s="242" t="s">
        <v>355</v>
      </c>
    </row>
    <row r="63" spans="1:16" ht="14.25">
      <c r="A63" s="307" t="s">
        <v>302</v>
      </c>
      <c r="B63" s="336"/>
      <c r="C63" s="305" t="s">
        <v>315</v>
      </c>
      <c r="D63" s="440"/>
      <c r="E63" s="441"/>
      <c r="F63" s="359"/>
      <c r="I63" s="341"/>
      <c r="L63" s="344" t="s">
        <v>297</v>
      </c>
      <c r="N63" s="242" t="s">
        <v>317</v>
      </c>
      <c r="P63" s="242" t="s">
        <v>307</v>
      </c>
    </row>
    <row r="64" spans="1:16" ht="14.25">
      <c r="A64" s="307" t="s">
        <v>295</v>
      </c>
      <c r="B64" s="336"/>
      <c r="C64" s="305" t="s">
        <v>315</v>
      </c>
      <c r="D64" s="440"/>
      <c r="E64" s="441"/>
      <c r="F64" s="359"/>
      <c r="I64" s="341"/>
      <c r="L64" s="344" t="s">
        <v>370</v>
      </c>
      <c r="N64" s="242" t="s">
        <v>318</v>
      </c>
      <c r="P64" s="242" t="s">
        <v>356</v>
      </c>
    </row>
    <row r="65" spans="1:16" ht="15" thickBot="1">
      <c r="A65" s="307"/>
      <c r="B65" s="336"/>
      <c r="C65" s="305"/>
      <c r="D65" s="440"/>
      <c r="E65" s="441"/>
      <c r="F65" s="359"/>
      <c r="I65" s="341"/>
      <c r="L65" s="344" t="s">
        <v>298</v>
      </c>
      <c r="N65" s="241"/>
      <c r="P65" s="242" t="s">
        <v>373</v>
      </c>
    </row>
    <row r="66" spans="1:16" ht="14.25">
      <c r="A66" s="307"/>
      <c r="B66" s="336"/>
      <c r="C66" s="305"/>
      <c r="D66" s="440"/>
      <c r="E66" s="441"/>
      <c r="F66" s="359"/>
      <c r="I66" s="341"/>
      <c r="L66" s="344" t="s">
        <v>299</v>
      </c>
      <c r="P66" s="242" t="s">
        <v>357</v>
      </c>
    </row>
    <row r="67" spans="1:16" ht="14.25">
      <c r="A67" s="227" t="s">
        <v>247</v>
      </c>
      <c r="B67" s="29"/>
      <c r="C67" s="29"/>
      <c r="D67" s="29"/>
      <c r="E67" s="29"/>
      <c r="F67" s="354"/>
      <c r="I67" s="341"/>
      <c r="L67" s="344" t="s">
        <v>300</v>
      </c>
      <c r="P67" s="242" t="s">
        <v>358</v>
      </c>
    </row>
    <row r="68" spans="1:16" ht="15" thickBot="1">
      <c r="A68" s="215"/>
      <c r="B68" s="30"/>
      <c r="C68" s="30"/>
      <c r="D68" s="30"/>
      <c r="E68" s="30"/>
      <c r="F68" s="345"/>
      <c r="I68" s="341"/>
      <c r="L68" s="344" t="s">
        <v>347</v>
      </c>
      <c r="P68" s="242" t="s">
        <v>359</v>
      </c>
    </row>
    <row r="69" spans="1:16" ht="15" thickBot="1">
      <c r="A69" s="187" t="s">
        <v>322</v>
      </c>
      <c r="B69" s="188"/>
      <c r="C69" s="188"/>
      <c r="D69" s="188"/>
      <c r="E69" s="188"/>
      <c r="F69" s="189"/>
      <c r="I69" s="341"/>
      <c r="L69" s="344" t="s">
        <v>301</v>
      </c>
      <c r="P69" s="242" t="s">
        <v>360</v>
      </c>
    </row>
    <row r="70" spans="1:16" ht="14.25">
      <c r="A70" s="423" t="s">
        <v>145</v>
      </c>
      <c r="B70" s="424"/>
      <c r="C70" s="424"/>
      <c r="D70" s="424"/>
      <c r="E70" s="425"/>
      <c r="F70" s="438"/>
      <c r="I70" s="341"/>
      <c r="L70" s="344" t="s">
        <v>348</v>
      </c>
      <c r="P70" s="242" t="s">
        <v>361</v>
      </c>
    </row>
    <row r="71" spans="1:16" ht="14.25">
      <c r="A71" s="410" t="s">
        <v>146</v>
      </c>
      <c r="B71" s="411"/>
      <c r="C71" s="411"/>
      <c r="D71" s="411"/>
      <c r="E71" s="457"/>
      <c r="F71" s="439"/>
      <c r="I71" s="341"/>
      <c r="L71" s="344" t="s">
        <v>349</v>
      </c>
      <c r="P71" s="242" t="s">
        <v>362</v>
      </c>
    </row>
    <row r="72" spans="1:16" ht="15.75" customHeight="1">
      <c r="A72" s="423" t="s">
        <v>147</v>
      </c>
      <c r="B72" s="424"/>
      <c r="C72" s="424"/>
      <c r="D72" s="424"/>
      <c r="E72" s="425"/>
      <c r="F72" s="438"/>
      <c r="I72" s="341"/>
      <c r="L72" s="344" t="s">
        <v>350</v>
      </c>
      <c r="P72" s="242" t="s">
        <v>363</v>
      </c>
    </row>
    <row r="73" spans="1:16" ht="14.25">
      <c r="A73" s="410" t="s">
        <v>148</v>
      </c>
      <c r="B73" s="411"/>
      <c r="C73" s="411"/>
      <c r="D73" s="411"/>
      <c r="E73" s="457"/>
      <c r="F73" s="475"/>
      <c r="I73" s="341"/>
      <c r="L73" s="344" t="s">
        <v>371</v>
      </c>
      <c r="P73" s="242" t="s">
        <v>364</v>
      </c>
    </row>
    <row r="74" spans="1:16" ht="14.25">
      <c r="A74" s="228" t="s">
        <v>149</v>
      </c>
      <c r="B74" s="126"/>
      <c r="C74" s="126"/>
      <c r="D74" s="126"/>
      <c r="E74" s="126"/>
      <c r="F74" s="438"/>
      <c r="I74" s="341"/>
      <c r="L74" s="344" t="s">
        <v>351</v>
      </c>
      <c r="P74" s="242" t="s">
        <v>365</v>
      </c>
    </row>
    <row r="75" spans="1:16" ht="14.25">
      <c r="A75" s="229" t="s">
        <v>155</v>
      </c>
      <c r="B75" s="127"/>
      <c r="C75" s="127"/>
      <c r="D75" s="127"/>
      <c r="E75" s="127"/>
      <c r="F75" s="475"/>
      <c r="I75" s="341"/>
      <c r="L75" s="344" t="s">
        <v>372</v>
      </c>
      <c r="P75" s="242" t="s">
        <v>366</v>
      </c>
    </row>
    <row r="76" spans="1:16" ht="15" thickBot="1">
      <c r="A76" s="230"/>
      <c r="B76" s="337"/>
      <c r="C76" s="337"/>
      <c r="D76" s="337"/>
      <c r="E76" s="337"/>
      <c r="F76" s="339"/>
      <c r="I76" s="341"/>
      <c r="L76" s="344" t="s">
        <v>352</v>
      </c>
      <c r="P76" s="242" t="s">
        <v>311</v>
      </c>
    </row>
    <row r="77" spans="1:16" ht="15" thickBot="1">
      <c r="A77" s="435" t="s">
        <v>323</v>
      </c>
      <c r="B77" s="436"/>
      <c r="C77" s="436"/>
      <c r="D77" s="436"/>
      <c r="E77" s="436"/>
      <c r="F77" s="437"/>
      <c r="I77" s="341"/>
      <c r="L77" s="344" t="s">
        <v>303</v>
      </c>
      <c r="P77" s="242" t="s">
        <v>312</v>
      </c>
    </row>
    <row r="78" spans="1:16" ht="15" thickBot="1">
      <c r="A78" s="465" t="s">
        <v>257</v>
      </c>
      <c r="B78" s="466"/>
      <c r="C78" s="466"/>
      <c r="D78" s="467" t="s">
        <v>258</v>
      </c>
      <c r="E78" s="467"/>
      <c r="F78" s="468"/>
      <c r="I78" s="341"/>
      <c r="L78" s="344" t="s">
        <v>353</v>
      </c>
      <c r="P78" s="242" t="s">
        <v>313</v>
      </c>
    </row>
    <row r="79" spans="1:16" ht="14.25">
      <c r="A79" s="490" t="s">
        <v>314</v>
      </c>
      <c r="B79" s="491"/>
      <c r="C79" s="492"/>
      <c r="D79" s="511"/>
      <c r="E79" s="512"/>
      <c r="F79" s="513"/>
      <c r="I79" s="341"/>
      <c r="L79" s="344" t="s">
        <v>304</v>
      </c>
      <c r="P79" s="242" t="s">
        <v>314</v>
      </c>
    </row>
    <row r="80" spans="1:16" ht="15" thickBot="1">
      <c r="A80" s="462" t="s">
        <v>310</v>
      </c>
      <c r="B80" s="463"/>
      <c r="C80" s="464"/>
      <c r="D80" s="458"/>
      <c r="E80" s="459"/>
      <c r="F80" s="460"/>
      <c r="L80" s="241"/>
      <c r="P80" s="241"/>
    </row>
    <row r="81" spans="1:6" ht="14.25">
      <c r="A81" s="462" t="s">
        <v>308</v>
      </c>
      <c r="B81" s="463"/>
      <c r="C81" s="464"/>
      <c r="D81" s="458"/>
      <c r="E81" s="459"/>
      <c r="F81" s="460"/>
    </row>
    <row r="82" spans="1:6" ht="14.25">
      <c r="A82" s="462" t="s">
        <v>309</v>
      </c>
      <c r="B82" s="463"/>
      <c r="C82" s="464"/>
      <c r="D82" s="458"/>
      <c r="E82" s="459"/>
      <c r="F82" s="460"/>
    </row>
    <row r="83" spans="1:6" ht="14.25">
      <c r="A83" s="462" t="s">
        <v>305</v>
      </c>
      <c r="B83" s="463"/>
      <c r="C83" s="464"/>
      <c r="D83" s="458"/>
      <c r="E83" s="459"/>
      <c r="F83" s="460"/>
    </row>
    <row r="84" spans="1:6" ht="14.25">
      <c r="A84" s="462" t="s">
        <v>306</v>
      </c>
      <c r="B84" s="463"/>
      <c r="C84" s="464"/>
      <c r="D84" s="458"/>
      <c r="E84" s="459"/>
      <c r="F84" s="460"/>
    </row>
    <row r="85" spans="1:6" ht="14.25">
      <c r="A85" s="462" t="s">
        <v>311</v>
      </c>
      <c r="B85" s="463"/>
      <c r="C85" s="464"/>
      <c r="D85" s="458"/>
      <c r="E85" s="459"/>
      <c r="F85" s="460"/>
    </row>
    <row r="86" spans="1:6" ht="14.25">
      <c r="A86" s="462"/>
      <c r="B86" s="463"/>
      <c r="C86" s="464"/>
      <c r="D86" s="458"/>
      <c r="E86" s="459"/>
      <c r="F86" s="460"/>
    </row>
    <row r="87" spans="1:6" ht="14.25">
      <c r="A87" s="462"/>
      <c r="B87" s="463"/>
      <c r="C87" s="464"/>
      <c r="D87" s="458"/>
      <c r="E87" s="459"/>
      <c r="F87" s="460"/>
    </row>
    <row r="88" spans="1:6" ht="14.25">
      <c r="A88" s="462"/>
      <c r="B88" s="463"/>
      <c r="C88" s="464"/>
      <c r="D88" s="458"/>
      <c r="E88" s="459"/>
      <c r="F88" s="460"/>
    </row>
    <row r="89" spans="1:6" ht="14.25">
      <c r="A89" s="462"/>
      <c r="B89" s="463"/>
      <c r="C89" s="464"/>
      <c r="D89" s="458"/>
      <c r="E89" s="459"/>
      <c r="F89" s="460"/>
    </row>
    <row r="90" spans="1:6" ht="15.75" customHeight="1" thickBot="1">
      <c r="A90" s="461"/>
      <c r="B90" s="406"/>
      <c r="C90" s="406"/>
      <c r="D90" s="406"/>
      <c r="E90" s="406"/>
      <c r="F90" s="407"/>
    </row>
    <row r="91" spans="1:6" ht="15" thickBot="1">
      <c r="A91" s="454" t="s">
        <v>327</v>
      </c>
      <c r="B91" s="455"/>
      <c r="C91" s="455"/>
      <c r="D91" s="455"/>
      <c r="E91" s="455"/>
      <c r="F91" s="456"/>
    </row>
    <row r="92" spans="1:6" ht="15" thickBot="1">
      <c r="A92" s="231" t="s">
        <v>328</v>
      </c>
      <c r="B92" s="192" t="s">
        <v>331</v>
      </c>
      <c r="C92" s="192" t="s">
        <v>329</v>
      </c>
      <c r="D92" s="507" t="s">
        <v>332</v>
      </c>
      <c r="E92" s="508"/>
      <c r="F92" s="232" t="s">
        <v>330</v>
      </c>
    </row>
    <row r="93" spans="1:6" ht="15" customHeight="1">
      <c r="A93" s="308" t="s">
        <v>333</v>
      </c>
      <c r="B93" s="309" t="s">
        <v>340</v>
      </c>
      <c r="C93" s="309" t="s">
        <v>334</v>
      </c>
      <c r="D93" s="509"/>
      <c r="E93" s="510"/>
      <c r="F93" s="310"/>
    </row>
    <row r="94" spans="1:6" ht="15" customHeight="1">
      <c r="A94" s="311" t="s">
        <v>333</v>
      </c>
      <c r="B94" s="312" t="s">
        <v>340</v>
      </c>
      <c r="C94" s="312" t="s">
        <v>335</v>
      </c>
      <c r="D94" s="481"/>
      <c r="E94" s="482"/>
      <c r="F94" s="313"/>
    </row>
    <row r="95" spans="1:6" ht="14.25">
      <c r="A95" s="311" t="s">
        <v>333</v>
      </c>
      <c r="B95" s="312" t="s">
        <v>340</v>
      </c>
      <c r="C95" s="312" t="s">
        <v>336</v>
      </c>
      <c r="D95" s="481"/>
      <c r="E95" s="482"/>
      <c r="F95" s="313"/>
    </row>
    <row r="96" spans="1:6" ht="14.25">
      <c r="A96" s="311" t="s">
        <v>333</v>
      </c>
      <c r="B96" s="312" t="s">
        <v>340</v>
      </c>
      <c r="C96" s="312" t="s">
        <v>337</v>
      </c>
      <c r="D96" s="481"/>
      <c r="E96" s="482"/>
      <c r="F96" s="313"/>
    </row>
    <row r="97" spans="1:6" ht="14.25">
      <c r="A97" s="311" t="s">
        <v>333</v>
      </c>
      <c r="B97" s="312" t="s">
        <v>340</v>
      </c>
      <c r="C97" s="312" t="s">
        <v>338</v>
      </c>
      <c r="D97" s="481"/>
      <c r="E97" s="482"/>
      <c r="F97" s="313"/>
    </row>
    <row r="98" spans="1:6" ht="14.25">
      <c r="A98" s="311"/>
      <c r="B98" s="312"/>
      <c r="C98" s="312"/>
      <c r="D98" s="481"/>
      <c r="E98" s="482"/>
      <c r="F98" s="313"/>
    </row>
    <row r="99" spans="1:6" ht="14.25">
      <c r="A99" s="311" t="s">
        <v>341</v>
      </c>
      <c r="B99" s="312" t="s">
        <v>342</v>
      </c>
      <c r="C99" s="312" t="s">
        <v>334</v>
      </c>
      <c r="D99" s="481"/>
      <c r="E99" s="482"/>
      <c r="F99" s="313"/>
    </row>
    <row r="100" spans="1:6" ht="14.25">
      <c r="A100" s="311" t="s">
        <v>341</v>
      </c>
      <c r="B100" s="312" t="s">
        <v>342</v>
      </c>
      <c r="C100" s="312" t="s">
        <v>335</v>
      </c>
      <c r="D100" s="481"/>
      <c r="E100" s="482"/>
      <c r="F100" s="313"/>
    </row>
    <row r="101" spans="1:6" ht="14.25">
      <c r="A101" s="311" t="s">
        <v>341</v>
      </c>
      <c r="B101" s="312" t="s">
        <v>342</v>
      </c>
      <c r="C101" s="312" t="s">
        <v>336</v>
      </c>
      <c r="D101" s="481"/>
      <c r="E101" s="482"/>
      <c r="F101" s="313"/>
    </row>
    <row r="102" spans="1:6" ht="14.25">
      <c r="A102" s="311" t="s">
        <v>341</v>
      </c>
      <c r="B102" s="312" t="s">
        <v>342</v>
      </c>
      <c r="C102" s="312" t="s">
        <v>337</v>
      </c>
      <c r="D102" s="481"/>
      <c r="E102" s="482"/>
      <c r="F102" s="313"/>
    </row>
    <row r="103" spans="1:6" ht="14.25">
      <c r="A103" s="311" t="s">
        <v>341</v>
      </c>
      <c r="B103" s="312" t="s">
        <v>342</v>
      </c>
      <c r="C103" s="312" t="s">
        <v>338</v>
      </c>
      <c r="D103" s="314"/>
      <c r="E103" s="315"/>
      <c r="F103" s="313"/>
    </row>
    <row r="104" spans="1:6" ht="14.25">
      <c r="A104" s="311" t="s">
        <v>341</v>
      </c>
      <c r="B104" s="312" t="s">
        <v>342</v>
      </c>
      <c r="C104" s="312" t="s">
        <v>339</v>
      </c>
      <c r="D104" s="481"/>
      <c r="E104" s="482"/>
      <c r="F104" s="313"/>
    </row>
    <row r="105" spans="1:6" ht="14.25">
      <c r="A105" s="316"/>
      <c r="B105" s="317"/>
      <c r="C105" s="317"/>
      <c r="D105" s="318"/>
      <c r="E105" s="319"/>
      <c r="F105" s="320"/>
    </row>
    <row r="106" spans="1:6" ht="15" thickBot="1">
      <c r="A106" s="233"/>
      <c r="B106" s="193"/>
      <c r="C106" s="193"/>
      <c r="D106" s="514"/>
      <c r="E106" s="515"/>
      <c r="F106" s="234"/>
    </row>
    <row r="107" spans="1:6" ht="15" thickBot="1">
      <c r="A107" s="435" t="s">
        <v>47</v>
      </c>
      <c r="B107" s="436"/>
      <c r="C107" s="436"/>
      <c r="D107" s="436"/>
      <c r="E107" s="436"/>
      <c r="F107" s="437"/>
    </row>
    <row r="108" spans="1:6" ht="15" thickBot="1">
      <c r="A108" s="505" t="s">
        <v>48</v>
      </c>
      <c r="B108" s="506"/>
      <c r="C108" s="502" t="s">
        <v>49</v>
      </c>
      <c r="D108" s="503"/>
      <c r="E108" s="503"/>
      <c r="F108" s="504"/>
    </row>
    <row r="109" spans="1:6" ht="14.25">
      <c r="A109" s="235" t="s">
        <v>50</v>
      </c>
      <c r="B109" s="35"/>
      <c r="C109" s="478" t="s">
        <v>138</v>
      </c>
      <c r="D109" s="479"/>
      <c r="E109" s="479"/>
      <c r="F109" s="480"/>
    </row>
    <row r="110" spans="1:6" ht="14.25">
      <c r="A110" s="235" t="s">
        <v>51</v>
      </c>
      <c r="B110" s="35"/>
      <c r="C110" s="478" t="s">
        <v>375</v>
      </c>
      <c r="D110" s="479"/>
      <c r="E110" s="479"/>
      <c r="F110" s="480"/>
    </row>
    <row r="111" spans="1:6" ht="14.25">
      <c r="A111" s="235" t="s">
        <v>52</v>
      </c>
      <c r="B111" s="35"/>
      <c r="C111" s="478" t="s">
        <v>376</v>
      </c>
      <c r="D111" s="479"/>
      <c r="E111" s="479"/>
      <c r="F111" s="480"/>
    </row>
    <row r="112" spans="1:6" ht="14.25">
      <c r="A112" s="236" t="s">
        <v>53</v>
      </c>
      <c r="B112" s="185"/>
      <c r="C112" s="469" t="s">
        <v>139</v>
      </c>
      <c r="D112" s="470"/>
      <c r="E112" s="470"/>
      <c r="F112" s="471"/>
    </row>
    <row r="113" spans="1:6" ht="15" thickBot="1">
      <c r="A113" s="205"/>
      <c r="B113" s="206"/>
      <c r="C113" s="206"/>
      <c r="D113" s="206"/>
      <c r="E113" s="206"/>
      <c r="F113" s="207"/>
    </row>
    <row r="114" spans="1:6" ht="15" thickBot="1">
      <c r="A114" s="435" t="s">
        <v>54</v>
      </c>
      <c r="B114" s="436"/>
      <c r="C114" s="436"/>
      <c r="D114" s="436"/>
      <c r="E114" s="436"/>
      <c r="F114" s="437"/>
    </row>
    <row r="115" spans="1:6" ht="15" customHeight="1">
      <c r="A115" s="410" t="s">
        <v>325</v>
      </c>
      <c r="B115" s="411"/>
      <c r="C115" s="411"/>
      <c r="D115" s="408"/>
      <c r="E115" s="408"/>
      <c r="F115" s="409"/>
    </row>
    <row r="116" spans="1:6" ht="14.25">
      <c r="A116" s="412" t="s">
        <v>150</v>
      </c>
      <c r="B116" s="413"/>
      <c r="C116" s="516"/>
      <c r="D116" s="404"/>
      <c r="E116" s="404"/>
      <c r="F116" s="405"/>
    </row>
    <row r="117" spans="1:6" ht="14.25">
      <c r="A117" s="215" t="s">
        <v>55</v>
      </c>
      <c r="B117" s="483">
        <f>IF(OG_naamcontact&lt;&gt;"",OG_naamcontact&amp;", "&amp;OG_naam,"")</f>
      </c>
      <c r="C117" s="483"/>
      <c r="D117" s="483"/>
      <c r="E117" s="483"/>
      <c r="F117" s="484"/>
    </row>
    <row r="118" spans="1:6" ht="14.25">
      <c r="A118" s="205" t="s">
        <v>56</v>
      </c>
      <c r="B118" s="206"/>
      <c r="C118" s="31"/>
      <c r="D118" s="31"/>
      <c r="E118" s="31"/>
      <c r="F118" s="237"/>
    </row>
    <row r="119" spans="1:6" ht="33.75" customHeight="1" thickBot="1">
      <c r="A119" s="238"/>
      <c r="B119" s="239"/>
      <c r="C119" s="239"/>
      <c r="D119" s="239"/>
      <c r="E119" s="239"/>
      <c r="F119" s="240"/>
    </row>
    <row r="120" spans="1:6" ht="76.5" customHeight="1">
      <c r="A120" s="517" t="s">
        <v>346</v>
      </c>
      <c r="B120" s="517"/>
      <c r="C120" s="517"/>
      <c r="D120" s="517"/>
      <c r="E120" s="517"/>
      <c r="F120" s="517"/>
    </row>
  </sheetData>
  <sheetProtection sheet="1" formatRows="0" selectLockedCells="1"/>
  <mergeCells count="122">
    <mergeCell ref="D104:E104"/>
    <mergeCell ref="D106:E106"/>
    <mergeCell ref="A107:F107"/>
    <mergeCell ref="A116:C116"/>
    <mergeCell ref="A120:F120"/>
    <mergeCell ref="D97:E97"/>
    <mergeCell ref="D98:E98"/>
    <mergeCell ref="D99:E99"/>
    <mergeCell ref="D100:E100"/>
    <mergeCell ref="D101:E101"/>
    <mergeCell ref="D102:E102"/>
    <mergeCell ref="D65:E65"/>
    <mergeCell ref="C108:F108"/>
    <mergeCell ref="A108:B108"/>
    <mergeCell ref="D92:E92"/>
    <mergeCell ref="D93:E93"/>
    <mergeCell ref="D94:E94"/>
    <mergeCell ref="D95:E95"/>
    <mergeCell ref="D79:F79"/>
    <mergeCell ref="A88:C88"/>
    <mergeCell ref="D88:F88"/>
    <mergeCell ref="A87:C87"/>
    <mergeCell ref="D87:F87"/>
    <mergeCell ref="A86:C86"/>
    <mergeCell ref="D86:F86"/>
    <mergeCell ref="A23:F23"/>
    <mergeCell ref="A24:F24"/>
    <mergeCell ref="B51:F51"/>
    <mergeCell ref="B52:F52"/>
    <mergeCell ref="B53:F53"/>
    <mergeCell ref="B6:F6"/>
    <mergeCell ref="A77:F77"/>
    <mergeCell ref="A80:C80"/>
    <mergeCell ref="A81:C81"/>
    <mergeCell ref="A82:C82"/>
    <mergeCell ref="D80:F80"/>
    <mergeCell ref="D81:F81"/>
    <mergeCell ref="D82:F82"/>
    <mergeCell ref="A79:C79"/>
    <mergeCell ref="B12:F12"/>
    <mergeCell ref="B117:F117"/>
    <mergeCell ref="A73:E73"/>
    <mergeCell ref="D61:E61"/>
    <mergeCell ref="D62:E62"/>
    <mergeCell ref="D63:E63"/>
    <mergeCell ref="D66:E66"/>
    <mergeCell ref="A114:F114"/>
    <mergeCell ref="A83:C83"/>
    <mergeCell ref="D83:F83"/>
    <mergeCell ref="A84:C84"/>
    <mergeCell ref="C112:F112"/>
    <mergeCell ref="A1:F1"/>
    <mergeCell ref="F74:F75"/>
    <mergeCell ref="F72:F73"/>
    <mergeCell ref="D60:E60"/>
    <mergeCell ref="A59:F59"/>
    <mergeCell ref="C110:F110"/>
    <mergeCell ref="C111:F111"/>
    <mergeCell ref="C109:F109"/>
    <mergeCell ref="D96:E96"/>
    <mergeCell ref="A91:F91"/>
    <mergeCell ref="A71:E71"/>
    <mergeCell ref="D89:F89"/>
    <mergeCell ref="A90:C90"/>
    <mergeCell ref="D84:F84"/>
    <mergeCell ref="A85:C85"/>
    <mergeCell ref="A89:C89"/>
    <mergeCell ref="D85:F85"/>
    <mergeCell ref="A78:C78"/>
    <mergeCell ref="D78:F78"/>
    <mergeCell ref="B54:F54"/>
    <mergeCell ref="B55:F55"/>
    <mergeCell ref="A57:E57"/>
    <mergeCell ref="B47:F47"/>
    <mergeCell ref="B50:F50"/>
    <mergeCell ref="B49:F49"/>
    <mergeCell ref="B30:F30"/>
    <mergeCell ref="B39:F39"/>
    <mergeCell ref="B42:F42"/>
    <mergeCell ref="B33:F33"/>
    <mergeCell ref="B36:F36"/>
    <mergeCell ref="B31:F31"/>
    <mergeCell ref="B9:F9"/>
    <mergeCell ref="B28:F28"/>
    <mergeCell ref="B29:F29"/>
    <mergeCell ref="A22:F22"/>
    <mergeCell ref="A19:C19"/>
    <mergeCell ref="D19:F19"/>
    <mergeCell ref="A11:F11"/>
    <mergeCell ref="A26:F26"/>
    <mergeCell ref="A16:F16"/>
    <mergeCell ref="B13:F13"/>
    <mergeCell ref="D18:F18"/>
    <mergeCell ref="A70:E70"/>
    <mergeCell ref="F70:F71"/>
    <mergeCell ref="D64:E64"/>
    <mergeCell ref="B37:F37"/>
    <mergeCell ref="B41:F41"/>
    <mergeCell ref="B43:F43"/>
    <mergeCell ref="B44:F44"/>
    <mergeCell ref="B45:F45"/>
    <mergeCell ref="B46:F46"/>
    <mergeCell ref="B2:F2"/>
    <mergeCell ref="B7:F7"/>
    <mergeCell ref="B8:F8"/>
    <mergeCell ref="B5:F5"/>
    <mergeCell ref="A4:F4"/>
    <mergeCell ref="B32:F32"/>
    <mergeCell ref="A15:F15"/>
    <mergeCell ref="A17:C17"/>
    <mergeCell ref="D17:F17"/>
    <mergeCell ref="A18:C18"/>
    <mergeCell ref="D116:F116"/>
    <mergeCell ref="D90:F90"/>
    <mergeCell ref="D115:F115"/>
    <mergeCell ref="A115:C115"/>
    <mergeCell ref="A20:C20"/>
    <mergeCell ref="D20:F20"/>
    <mergeCell ref="B27:F27"/>
    <mergeCell ref="B38:F38"/>
    <mergeCell ref="B35:F35"/>
    <mergeCell ref="A72:E72"/>
  </mergeCells>
  <dataValidations count="7">
    <dataValidation type="list" showInputMessage="1" showErrorMessage="1" sqref="C61:C66">
      <formula1>$N$61:$N$65</formula1>
    </dataValidation>
    <dataValidation type="list" showInputMessage="1" showErrorMessage="1" sqref="A79:C89">
      <formula1>$P$61:$P$80</formula1>
    </dataValidation>
    <dataValidation type="list" showInputMessage="1" showErrorMessage="1" sqref="A61:A66">
      <formula1>$L$61:$L$80</formula1>
    </dataValidation>
    <dataValidation type="list" allowBlank="1" showInputMessage="1" showErrorMessage="1" sqref="D17:F20 F67 F72:F73">
      <formula1>$L$17:$L$19</formula1>
    </dataValidation>
    <dataValidation type="list" allowBlank="1" showInputMessage="1" showErrorMessage="1" sqref="F56">
      <formula1>$L$56:$L$57</formula1>
    </dataValidation>
    <dataValidation type="list" allowBlank="1" showInputMessage="1" showErrorMessage="1" sqref="F57 F74:F75">
      <formula1>$L$17:$L$20</formula1>
    </dataValidation>
    <dataValidation type="list" allowBlank="1" showInputMessage="1" showErrorMessage="1" sqref="F70:F71">
      <formula1>$L$17:$L$19</formula1>
    </dataValidation>
  </dataValidations>
  <printOptions/>
  <pageMargins left="0.5511811023622047" right="0.5511811023622047" top="0.7874015748031497" bottom="0.5905511811023623" header="0.31496062992125984" footer="0.31496062992125984"/>
  <pageSetup fitToHeight="0" horizontalDpi="600" verticalDpi="600" orientation="portrait" paperSize="9" scale="80" r:id="rId2"/>
  <headerFooter alignWithMargins="0">
    <oddHeader>&amp;C&amp;"Trebuchet MS,Standaard"&amp;F&amp;R&amp;G</oddHeader>
    <oddFooter>&amp;L&amp;"Trebuchet MS,Standaard"Printdatum: &amp;D&amp;R&amp;"Trebuchet MS,Standaard"&amp;P/&amp;N</oddFooter>
  </headerFooter>
  <rowBreaks count="1" manualBreakCount="1">
    <brk id="68" max="5" man="1"/>
  </rowBreaks>
  <colBreaks count="1" manualBreakCount="1">
    <brk id="6" max="65535" man="1"/>
  </colBreaks>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2:E26"/>
  <sheetViews>
    <sheetView showZeros="0" zoomScaleSheetLayoutView="100" workbookViewId="0" topLeftCell="A1">
      <selection activeCell="D11" sqref="D11"/>
    </sheetView>
  </sheetViews>
  <sheetFormatPr defaultColWidth="9.140625" defaultRowHeight="12.75"/>
  <cols>
    <col min="1" max="1" width="3.57421875" style="0" customWidth="1"/>
    <col min="2" max="2" width="66.8515625" style="0" customWidth="1"/>
    <col min="3" max="3" width="11.57421875" style="0" customWidth="1"/>
    <col min="4" max="5" width="14.421875" style="0" customWidth="1"/>
  </cols>
  <sheetData>
    <row r="1" ht="13.5" thickBot="1"/>
    <row r="2" spans="2:5" ht="41.25" customHeight="1" thickBot="1">
      <c r="B2" s="527" t="s">
        <v>344</v>
      </c>
      <c r="C2" s="528"/>
      <c r="D2" s="528"/>
      <c r="E2" s="529"/>
    </row>
    <row r="3" spans="2:5" ht="22.5" thickBot="1">
      <c r="B3" s="518" t="str">
        <f>CONCATENATE("OPDRACHTGEVER: ",'BBO en BSW5.PF3 Contact'!$Y$6,"                 Dossiernr: ",'BBO en BSW5.PF3 Contact'!$Y$1)</f>
        <v>OPDRACHTGEVER: BOFAS vzw                 Dossiernr: </v>
      </c>
      <c r="C3" s="519"/>
      <c r="D3" s="519"/>
      <c r="E3" s="520"/>
    </row>
    <row r="4" spans="2:5" ht="21.75">
      <c r="B4" s="521">
        <f>+'BBO en BSW5.PF3 Contact'!$Y$2</f>
      </c>
      <c r="C4" s="522"/>
      <c r="D4" s="522"/>
      <c r="E4" s="523"/>
    </row>
    <row r="5" spans="2:5" ht="22.5" thickBot="1">
      <c r="B5" s="524" t="str">
        <f>CONCATENATE('BBO en BSW5.PF3 Contact'!$AA$1," te ",'BBO en BSW5.PF3 Contact'!$AA$2," ")</f>
        <v> te  </v>
      </c>
      <c r="C5" s="525"/>
      <c r="D5" s="525"/>
      <c r="E5" s="526"/>
    </row>
    <row r="6" spans="2:5" ht="29.25" thickBot="1">
      <c r="B6" s="196" t="s">
        <v>293</v>
      </c>
      <c r="C6" s="69" t="s">
        <v>112</v>
      </c>
      <c r="D6" s="43" t="s">
        <v>110</v>
      </c>
      <c r="E6" s="44" t="s">
        <v>111</v>
      </c>
    </row>
    <row r="7" spans="2:5" ht="14.25">
      <c r="B7" s="247" t="s">
        <v>113</v>
      </c>
      <c r="C7" s="248">
        <v>0</v>
      </c>
      <c r="D7" s="47">
        <v>43831</v>
      </c>
      <c r="E7" s="48">
        <f>+D7+C7*7</f>
        <v>43831</v>
      </c>
    </row>
    <row r="8" spans="2:5" ht="14.25">
      <c r="B8" s="249" t="s">
        <v>120</v>
      </c>
      <c r="C8" s="198"/>
      <c r="D8" s="199"/>
      <c r="E8" s="49"/>
    </row>
    <row r="9" spans="2:5" ht="14.25">
      <c r="B9" s="64" t="s">
        <v>114</v>
      </c>
      <c r="C9" s="66">
        <v>1</v>
      </c>
      <c r="D9" s="50">
        <f>+E7+14</f>
        <v>43845</v>
      </c>
      <c r="E9" s="49">
        <f aca="true" t="shared" si="0" ref="E9:E17">+D9+C9*7</f>
        <v>43852</v>
      </c>
    </row>
    <row r="10" spans="2:5" ht="14.25">
      <c r="B10" s="64" t="s">
        <v>121</v>
      </c>
      <c r="C10" s="66">
        <v>2</v>
      </c>
      <c r="D10" s="50">
        <f>+E9</f>
        <v>43852</v>
      </c>
      <c r="E10" s="49">
        <f>+D10+C10*7</f>
        <v>43866</v>
      </c>
    </row>
    <row r="11" spans="2:5" ht="14.25">
      <c r="B11" s="64" t="s">
        <v>115</v>
      </c>
      <c r="C11" s="66">
        <v>1</v>
      </c>
      <c r="D11" s="50">
        <f>+E10</f>
        <v>43866</v>
      </c>
      <c r="E11" s="49">
        <f t="shared" si="0"/>
        <v>43873</v>
      </c>
    </row>
    <row r="12" spans="2:5" ht="14.25">
      <c r="B12" s="64" t="s">
        <v>117</v>
      </c>
      <c r="C12" s="66">
        <v>1</v>
      </c>
      <c r="D12" s="50">
        <f>+E11</f>
        <v>43873</v>
      </c>
      <c r="E12" s="49">
        <f t="shared" si="0"/>
        <v>43880</v>
      </c>
    </row>
    <row r="13" spans="2:5" ht="14.25">
      <c r="B13" s="200"/>
      <c r="C13" s="198"/>
      <c r="D13" s="199"/>
      <c r="E13" s="49"/>
    </row>
    <row r="14" spans="2:5" ht="14.25">
      <c r="B14" s="249" t="s">
        <v>119</v>
      </c>
      <c r="C14" s="198"/>
      <c r="D14" s="199"/>
      <c r="E14" s="49"/>
    </row>
    <row r="15" spans="2:5" ht="14.25">
      <c r="B15" s="64" t="s">
        <v>122</v>
      </c>
      <c r="C15" s="66">
        <f>+C10</f>
        <v>2</v>
      </c>
      <c r="D15" s="50">
        <f>+D10</f>
        <v>43852</v>
      </c>
      <c r="E15" s="49">
        <f t="shared" si="0"/>
        <v>43866</v>
      </c>
    </row>
    <row r="16" spans="2:5" ht="14.25">
      <c r="B16" s="64" t="s">
        <v>118</v>
      </c>
      <c r="C16" s="66">
        <v>1</v>
      </c>
      <c r="D16" s="50">
        <f>+E12</f>
        <v>43880</v>
      </c>
      <c r="E16" s="49">
        <f t="shared" si="0"/>
        <v>43887</v>
      </c>
    </row>
    <row r="17" spans="2:5" ht="14.25">
      <c r="B17" s="64" t="s">
        <v>345</v>
      </c>
      <c r="C17" s="66">
        <v>78</v>
      </c>
      <c r="D17" s="50">
        <f>+E16</f>
        <v>43887</v>
      </c>
      <c r="E17" s="49">
        <f t="shared" si="0"/>
        <v>44433</v>
      </c>
    </row>
    <row r="18" spans="2:5" ht="14.25">
      <c r="B18" s="201"/>
      <c r="C18" s="202"/>
      <c r="D18" s="203"/>
      <c r="E18" s="197"/>
    </row>
    <row r="19" spans="2:5" ht="15" thickBot="1">
      <c r="B19" s="65" t="s">
        <v>116</v>
      </c>
      <c r="C19" s="67">
        <v>104</v>
      </c>
      <c r="D19" s="51">
        <f>+E17</f>
        <v>44433</v>
      </c>
      <c r="E19" s="52">
        <f>+D19+C19*7</f>
        <v>45161</v>
      </c>
    </row>
    <row r="21" ht="14.25">
      <c r="B21" s="45" t="s">
        <v>123</v>
      </c>
    </row>
    <row r="22" ht="12.75">
      <c r="B22" s="46" t="s">
        <v>124</v>
      </c>
    </row>
    <row r="23" ht="12.75">
      <c r="B23" s="46" t="s">
        <v>125</v>
      </c>
    </row>
    <row r="25" spans="2:4" ht="12.75">
      <c r="B25" s="68" t="s">
        <v>141</v>
      </c>
      <c r="C25" s="68"/>
      <c r="D25" s="68"/>
    </row>
    <row r="26" spans="2:4" ht="12.75">
      <c r="B26" s="68" t="s">
        <v>142</v>
      </c>
      <c r="C26" s="68"/>
      <c r="D26" s="68"/>
    </row>
  </sheetData>
  <sheetProtection sheet="1" formatRows="0" insertRows="0" deleteRows="0" selectLockedCells="1"/>
  <mergeCells count="4">
    <mergeCell ref="B3:E3"/>
    <mergeCell ref="B4:E4"/>
    <mergeCell ref="B5:E5"/>
    <mergeCell ref="B2:E2"/>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r:id="rId1"/>
  <headerFooter alignWithMargins="0">
    <oddHeader>&amp;C&amp;"Trebuchet MS,Standaard"&amp;F</oddHeader>
    <oddFooter>&amp;L&amp;"Trebuchet MS,Standaard"Printdatum: &amp;D&amp;R&amp;"Trebuchet MS,Standaard"&amp;P/&amp;N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B2:I31"/>
  <sheetViews>
    <sheetView showZeros="0" zoomScaleSheetLayoutView="100" workbookViewId="0" topLeftCell="A1">
      <selection activeCell="E14" sqref="E14:E19"/>
    </sheetView>
  </sheetViews>
  <sheetFormatPr defaultColWidth="0" defaultRowHeight="12.75"/>
  <cols>
    <col min="1" max="1" width="2.57421875" style="1" customWidth="1"/>
    <col min="2" max="3" width="9.140625" style="1" customWidth="1"/>
    <col min="4" max="4" width="14.140625" style="1" customWidth="1"/>
    <col min="5" max="5" width="19.57421875" style="1" customWidth="1"/>
    <col min="6" max="6" width="31.57421875" style="1" customWidth="1"/>
    <col min="7" max="7" width="3.421875" style="1" customWidth="1"/>
    <col min="8" max="8" width="0" style="1" hidden="1" customWidth="1"/>
    <col min="9" max="9" width="43.140625" style="1" hidden="1" customWidth="1"/>
    <col min="10" max="16384" width="0" style="1" hidden="1" customWidth="1"/>
  </cols>
  <sheetData>
    <row r="1" ht="5.25" customHeight="1"/>
    <row r="2" spans="2:6" ht="15.75">
      <c r="B2" s="530" t="s">
        <v>79</v>
      </c>
      <c r="C2" s="531"/>
      <c r="D2" s="532"/>
      <c r="E2" s="5" t="str">
        <f>+'BBO en BSW5.PF3 Contact'!$Y$6</f>
        <v>BOFAS vzw</v>
      </c>
      <c r="F2" s="6"/>
    </row>
    <row r="3" spans="2:6" ht="18">
      <c r="B3" s="7"/>
      <c r="C3" s="8"/>
      <c r="D3" s="9"/>
      <c r="E3" s="7" t="str">
        <f>+'BBO en BSW5.PF3 Contact'!$AA$6</f>
        <v>Av. Jules Bordetlaan 166 b1</v>
      </c>
      <c r="F3" s="9"/>
    </row>
    <row r="4" spans="2:6" ht="18">
      <c r="B4" s="7"/>
      <c r="C4" s="8"/>
      <c r="D4" s="9"/>
      <c r="E4" s="7" t="str">
        <f>+"B-"&amp;'BBO en BSW5.PF3 Contact'!$AB$6</f>
        <v>B-1140 Evere</v>
      </c>
      <c r="F4" s="9"/>
    </row>
    <row r="5" spans="2:6" ht="18">
      <c r="B5" s="7"/>
      <c r="C5" s="8"/>
      <c r="D5" s="9"/>
      <c r="E5" s="7" t="str">
        <f>+"Tel: "&amp;'BBO en BSW5.PF3 Contact'!$AD$6</f>
        <v>Tel: </v>
      </c>
      <c r="F5" s="9" t="str">
        <f>+"Fax: "&amp;'BBO en BSW5.PF3 Contact'!$AE$6</f>
        <v>Fax: 02 788 29 99</v>
      </c>
    </row>
    <row r="6" spans="2:6" ht="9.75" customHeight="1">
      <c r="B6" s="10"/>
      <c r="C6" s="11"/>
      <c r="D6" s="11"/>
      <c r="E6" s="11"/>
      <c r="F6" s="12"/>
    </row>
    <row r="7" spans="2:6" ht="30">
      <c r="B7" s="544" t="s">
        <v>404</v>
      </c>
      <c r="C7" s="545"/>
      <c r="D7" s="545"/>
      <c r="E7" s="545"/>
      <c r="F7" s="546"/>
    </row>
    <row r="8" spans="2:6" ht="9.75" customHeight="1">
      <c r="B8" s="13"/>
      <c r="C8" s="3"/>
      <c r="D8" s="3"/>
      <c r="E8" s="3"/>
      <c r="F8" s="14"/>
    </row>
    <row r="9" spans="2:6" ht="14.25">
      <c r="B9" s="547" t="s">
        <v>403</v>
      </c>
      <c r="C9" s="548"/>
      <c r="D9" s="548"/>
      <c r="E9" s="548"/>
      <c r="F9" s="549"/>
    </row>
    <row r="10" spans="2:6" ht="21.75">
      <c r="B10" s="533">
        <f>CONCATENATE('BBO en BSW5.PF3 Contact'!$Y$2,)</f>
      </c>
      <c r="C10" s="534"/>
      <c r="D10" s="534"/>
      <c r="E10" s="534"/>
      <c r="F10" s="535"/>
    </row>
    <row r="11" spans="2:6" ht="21.75">
      <c r="B11" s="533" t="str">
        <f>CONCATENATE('BBO en BSW5.PF3 Contact'!$AA$1," te ",'BBO en BSW5.PF3 Contact'!$AA$2," ")</f>
        <v> te  </v>
      </c>
      <c r="C11" s="534"/>
      <c r="D11" s="534"/>
      <c r="E11" s="534"/>
      <c r="F11" s="535"/>
    </row>
    <row r="12" spans="2:6" ht="15" customHeight="1">
      <c r="B12" s="552" t="s">
        <v>402</v>
      </c>
      <c r="C12" s="553"/>
      <c r="D12" s="554"/>
      <c r="E12" s="550"/>
      <c r="F12" s="551"/>
    </row>
    <row r="13" spans="2:9" ht="42" customHeight="1">
      <c r="B13" s="16"/>
      <c r="C13" s="539" t="s">
        <v>69</v>
      </c>
      <c r="D13" s="540"/>
      <c r="E13" s="17">
        <v>112</v>
      </c>
      <c r="F13" s="555" t="s">
        <v>405</v>
      </c>
      <c r="I13" s="18"/>
    </row>
    <row r="14" spans="2:9" ht="31.5" customHeight="1">
      <c r="B14" s="10"/>
      <c r="C14" s="558"/>
      <c r="D14" s="559"/>
      <c r="E14" s="541"/>
      <c r="F14" s="556"/>
      <c r="I14" s="19"/>
    </row>
    <row r="15" spans="2:9" ht="14.25">
      <c r="B15" s="13"/>
      <c r="C15" s="560"/>
      <c r="D15" s="561"/>
      <c r="E15" s="542"/>
      <c r="F15" s="556"/>
      <c r="I15" s="19"/>
    </row>
    <row r="16" spans="2:9" ht="14.25">
      <c r="B16" s="13"/>
      <c r="C16" s="560"/>
      <c r="D16" s="561"/>
      <c r="E16" s="542"/>
      <c r="F16" s="556"/>
      <c r="I16" s="20"/>
    </row>
    <row r="17" spans="2:9" ht="15.75" customHeight="1">
      <c r="B17" s="13"/>
      <c r="C17" s="560"/>
      <c r="D17" s="561"/>
      <c r="E17" s="542"/>
      <c r="F17" s="556"/>
      <c r="I17" s="20"/>
    </row>
    <row r="18" spans="2:9" ht="14.25">
      <c r="B18" s="13"/>
      <c r="C18" s="560"/>
      <c r="D18" s="561"/>
      <c r="E18" s="542"/>
      <c r="F18" s="556"/>
      <c r="I18" s="19"/>
    </row>
    <row r="19" spans="2:9" ht="35.25" customHeight="1">
      <c r="B19" s="15"/>
      <c r="C19" s="562"/>
      <c r="D19" s="563"/>
      <c r="E19" s="543"/>
      <c r="F19" s="557"/>
      <c r="I19" s="19"/>
    </row>
    <row r="20" spans="2:9" ht="14.25">
      <c r="B20" s="10" t="s">
        <v>72</v>
      </c>
      <c r="C20" s="11"/>
      <c r="D20" s="11" t="s">
        <v>70</v>
      </c>
      <c r="E20" s="11"/>
      <c r="F20" s="12" t="s">
        <v>71</v>
      </c>
      <c r="I20" s="4"/>
    </row>
    <row r="21" spans="2:9" ht="14.25">
      <c r="B21" s="565"/>
      <c r="C21" s="564"/>
      <c r="D21" s="564"/>
      <c r="E21" s="564"/>
      <c r="F21" s="32"/>
      <c r="I21" s="20"/>
    </row>
    <row r="22" spans="2:9" ht="14.25">
      <c r="B22" s="565"/>
      <c r="C22" s="564"/>
      <c r="D22" s="564"/>
      <c r="E22" s="564"/>
      <c r="F22" s="32"/>
      <c r="I22" s="20"/>
    </row>
    <row r="23" spans="2:9" ht="14.25">
      <c r="B23" s="565"/>
      <c r="C23" s="564"/>
      <c r="D23" s="564"/>
      <c r="E23" s="564"/>
      <c r="F23" s="32"/>
      <c r="I23" s="18"/>
    </row>
    <row r="24" spans="2:9" ht="14.25">
      <c r="B24" s="566"/>
      <c r="C24" s="567"/>
      <c r="D24" s="33"/>
      <c r="E24" s="33"/>
      <c r="F24" s="34"/>
      <c r="I24" s="4"/>
    </row>
    <row r="25" spans="2:6" ht="167.25" customHeight="1">
      <c r="B25" s="16"/>
      <c r="C25" s="539" t="s">
        <v>73</v>
      </c>
      <c r="D25" s="540"/>
      <c r="E25" s="17">
        <v>112</v>
      </c>
      <c r="F25" s="21" t="s">
        <v>109</v>
      </c>
    </row>
    <row r="26" spans="2:6" ht="32.25" customHeight="1">
      <c r="B26" s="16"/>
      <c r="C26" s="539" t="s">
        <v>74</v>
      </c>
      <c r="D26" s="540"/>
      <c r="E26" s="17">
        <v>112</v>
      </c>
      <c r="F26" s="2"/>
    </row>
    <row r="27" spans="2:6" ht="14.25">
      <c r="B27" s="568" t="s">
        <v>406</v>
      </c>
      <c r="C27" s="569"/>
      <c r="D27" s="569"/>
      <c r="E27" s="569"/>
      <c r="F27" s="570"/>
    </row>
    <row r="28" spans="2:6" ht="14.25">
      <c r="B28" s="536" t="s">
        <v>75</v>
      </c>
      <c r="C28" s="537"/>
      <c r="D28" s="537"/>
      <c r="E28" s="537"/>
      <c r="F28" s="538"/>
    </row>
    <row r="29" spans="2:6" ht="14.25">
      <c r="B29" s="536" t="s">
        <v>76</v>
      </c>
      <c r="C29" s="537"/>
      <c r="D29" s="537"/>
      <c r="E29" s="537"/>
      <c r="F29" s="538"/>
    </row>
    <row r="30" spans="2:6" ht="14.25">
      <c r="B30" s="536" t="s">
        <v>77</v>
      </c>
      <c r="C30" s="537"/>
      <c r="D30" s="537"/>
      <c r="E30" s="537"/>
      <c r="F30" s="538"/>
    </row>
    <row r="31" spans="2:6" ht="14.25">
      <c r="B31" s="22" t="s">
        <v>108</v>
      </c>
      <c r="C31" s="23"/>
      <c r="D31" s="23"/>
      <c r="E31" s="23"/>
      <c r="F31" s="24"/>
    </row>
  </sheetData>
  <sheetProtection sheet="1" objects="1" scenarios="1" selectLockedCells="1"/>
  <mergeCells count="29">
    <mergeCell ref="B30:F30"/>
    <mergeCell ref="D21:E21"/>
    <mergeCell ref="D22:E22"/>
    <mergeCell ref="D23:E23"/>
    <mergeCell ref="B21:C21"/>
    <mergeCell ref="B22:C22"/>
    <mergeCell ref="B23:C23"/>
    <mergeCell ref="B24:C24"/>
    <mergeCell ref="C26:D26"/>
    <mergeCell ref="B27:F27"/>
    <mergeCell ref="B29:F29"/>
    <mergeCell ref="F13:F19"/>
    <mergeCell ref="C13:D13"/>
    <mergeCell ref="C14:D14"/>
    <mergeCell ref="C15:D15"/>
    <mergeCell ref="C16:D16"/>
    <mergeCell ref="C17:D17"/>
    <mergeCell ref="C18:D18"/>
    <mergeCell ref="C19:D19"/>
    <mergeCell ref="B2:D2"/>
    <mergeCell ref="B10:F10"/>
    <mergeCell ref="B11:F11"/>
    <mergeCell ref="B28:F28"/>
    <mergeCell ref="C25:D25"/>
    <mergeCell ref="E14:E19"/>
    <mergeCell ref="B7:F7"/>
    <mergeCell ref="B9:F9"/>
    <mergeCell ref="E12:F12"/>
    <mergeCell ref="B12:D12"/>
  </mergeCells>
  <printOptions horizontalCentered="1"/>
  <pageMargins left="0.35433070866141736" right="0.35433070866141736" top="0.7874015748031497" bottom="0.5905511811023623" header="0.5118110236220472" footer="0.5118110236220472"/>
  <pageSetup fitToHeight="0" fitToWidth="1" horizontalDpi="600" verticalDpi="600" orientation="portrait" paperSize="9" r:id="rId9"/>
  <headerFooter alignWithMargins="0">
    <oddHeader>&amp;C&amp;"Trebuchet MS,Standaard"&amp;F</oddHeader>
    <oddFooter>&amp;L&amp;"Trebuchet MS,Standaard"Printdatum: &amp;D&amp;R&amp;"Trebuchet MS,Standaard"&amp;P/&amp;N</oddFooter>
  </headerFooter>
  <drawing r:id="rId8"/>
  <legacyDrawing r:id="rId7"/>
  <oleObjects>
    <oleObject progId="Word.Picture.8" shapeId="1008606" r:id="rId1"/>
    <oleObject progId="Word.Picture.8" shapeId="1008607" r:id="rId2"/>
    <oleObject progId="Word.Picture.8" shapeId="1008608" r:id="rId3"/>
    <oleObject progId="Word.Picture.8" shapeId="1086062" r:id="rId4"/>
    <oleObject progId="Word.Picture.8" shapeId="1091310" r:id="rId5"/>
    <oleObject progId="Word.Picture.8" shapeId="1225739" r:id="rId6"/>
  </oleObjects>
</worksheet>
</file>

<file path=xl/worksheets/sheet7.xml><?xml version="1.0" encoding="utf-8"?>
<worksheet xmlns="http://schemas.openxmlformats.org/spreadsheetml/2006/main" xmlns:r="http://schemas.openxmlformats.org/officeDocument/2006/relationships">
  <sheetPr codeName="Sheet8"/>
  <dimension ref="B1:J88"/>
  <sheetViews>
    <sheetView showZeros="0" zoomScaleSheetLayoutView="100" workbookViewId="0" topLeftCell="A1">
      <selection activeCell="E8" sqref="E8:F8"/>
    </sheetView>
  </sheetViews>
  <sheetFormatPr defaultColWidth="9.140625" defaultRowHeight="12.75"/>
  <cols>
    <col min="1" max="1" width="5.28125" style="168" customWidth="1"/>
    <col min="2" max="2" width="5.421875" style="168" customWidth="1"/>
    <col min="3" max="3" width="10.7109375" style="168" customWidth="1"/>
    <col min="4" max="6" width="9.140625" style="168" customWidth="1"/>
    <col min="7" max="7" width="9.7109375" style="168" customWidth="1"/>
    <col min="8" max="16384" width="9.140625" style="168" customWidth="1"/>
  </cols>
  <sheetData>
    <row r="1" spans="2:10" ht="18" customHeight="1" thickBot="1">
      <c r="B1" s="582" t="s">
        <v>140</v>
      </c>
      <c r="C1" s="583"/>
      <c r="D1" s="583"/>
      <c r="E1" s="583"/>
      <c r="F1" s="583"/>
      <c r="G1" s="583"/>
      <c r="H1" s="583"/>
      <c r="I1" s="583"/>
      <c r="J1" s="584"/>
    </row>
    <row r="2" ht="4.5" customHeight="1"/>
    <row r="3" spans="2:10" s="178" customFormat="1" ht="18.75" customHeight="1">
      <c r="B3" s="587" t="s">
        <v>126</v>
      </c>
      <c r="C3" s="588"/>
      <c r="D3" s="588" t="str">
        <f>'BBO en BSW5.PF3 Contact'!$Y$6</f>
        <v>BOFAS vzw</v>
      </c>
      <c r="E3" s="588"/>
      <c r="F3" s="591"/>
      <c r="G3" s="347" t="s">
        <v>127</v>
      </c>
      <c r="H3" s="588">
        <f>'BBO en BSW5.PF3 Contact'!$Y$1</f>
      </c>
      <c r="I3" s="588"/>
      <c r="J3" s="591"/>
    </row>
    <row r="4" spans="2:10" s="178" customFormat="1" ht="18.75" customHeight="1">
      <c r="B4" s="587" t="s">
        <v>128</v>
      </c>
      <c r="C4" s="588"/>
      <c r="D4" s="588">
        <f>'BBO en BSW5.PF3 Contact'!$Y$2</f>
      </c>
      <c r="E4" s="588"/>
      <c r="F4" s="588"/>
      <c r="G4" s="588"/>
      <c r="H4" s="588"/>
      <c r="I4" s="588"/>
      <c r="J4" s="591"/>
    </row>
    <row r="5" spans="2:10" s="178" customFormat="1" ht="18.75" customHeight="1">
      <c r="B5" s="587" t="s">
        <v>129</v>
      </c>
      <c r="C5" s="588"/>
      <c r="D5" s="588">
        <f>'BBO en BSW5.PF3 Contact'!$AA$1</f>
      </c>
      <c r="E5" s="588"/>
      <c r="F5" s="588"/>
      <c r="G5" s="346" t="s">
        <v>130</v>
      </c>
      <c r="H5" s="588">
        <f>'BBO en BSW5.PF3 Contact'!$AA$2</f>
      </c>
      <c r="I5" s="588"/>
      <c r="J5" s="591"/>
    </row>
    <row r="6" spans="2:10" s="178" customFormat="1" ht="18.75" customHeight="1">
      <c r="B6" s="587" t="s">
        <v>131</v>
      </c>
      <c r="C6" s="588"/>
      <c r="D6" s="588"/>
      <c r="E6" s="588"/>
      <c r="F6" s="588">
        <f>'BBO en BSW5.PF3 Contact'!$Y$11</f>
      </c>
      <c r="G6" s="588"/>
      <c r="H6" s="588"/>
      <c r="I6" s="588"/>
      <c r="J6" s="591"/>
    </row>
    <row r="7" spans="2:10" s="178" customFormat="1" ht="18.75" customHeight="1">
      <c r="B7" s="587" t="s">
        <v>132</v>
      </c>
      <c r="C7" s="588"/>
      <c r="D7" s="588"/>
      <c r="E7" s="588">
        <f>'BBO en BSW5.PF3 Contact'!$Y$12</f>
        <v>0</v>
      </c>
      <c r="F7" s="588"/>
      <c r="G7" s="588"/>
      <c r="H7" s="588"/>
      <c r="I7" s="588"/>
      <c r="J7" s="591"/>
    </row>
    <row r="8" spans="2:10" s="178" customFormat="1" ht="18.75" customHeight="1">
      <c r="B8" s="587" t="s">
        <v>133</v>
      </c>
      <c r="C8" s="588"/>
      <c r="D8" s="588"/>
      <c r="E8" s="589"/>
      <c r="F8" s="590"/>
      <c r="G8" s="587" t="s">
        <v>134</v>
      </c>
      <c r="H8" s="588"/>
      <c r="I8" s="589"/>
      <c r="J8" s="590"/>
    </row>
    <row r="9" ht="12" customHeight="1"/>
    <row r="10" ht="14.25">
      <c r="B10" s="168" t="s">
        <v>82</v>
      </c>
    </row>
    <row r="11" ht="9.75" customHeight="1"/>
    <row r="12" spans="2:10" ht="18" customHeight="1">
      <c r="B12" s="348"/>
      <c r="C12" s="571"/>
      <c r="D12" s="571"/>
      <c r="E12" s="571"/>
      <c r="F12" s="571"/>
      <c r="G12" s="571"/>
      <c r="H12" s="571"/>
      <c r="I12" s="571"/>
      <c r="J12" s="571"/>
    </row>
    <row r="13" spans="2:10" ht="18" customHeight="1">
      <c r="B13" s="348"/>
      <c r="C13" s="573"/>
      <c r="D13" s="574"/>
      <c r="E13" s="574"/>
      <c r="F13" s="574"/>
      <c r="G13" s="574"/>
      <c r="H13" s="574"/>
      <c r="I13" s="574"/>
      <c r="J13" s="575"/>
    </row>
    <row r="14" spans="2:10" ht="18" customHeight="1">
      <c r="B14" s="348"/>
      <c r="C14" s="573"/>
      <c r="D14" s="574"/>
      <c r="E14" s="574"/>
      <c r="F14" s="574"/>
      <c r="G14" s="574"/>
      <c r="H14" s="574"/>
      <c r="I14" s="574"/>
      <c r="J14" s="575"/>
    </row>
    <row r="15" spans="2:10" ht="18" customHeight="1">
      <c r="B15" s="348"/>
      <c r="C15" s="573"/>
      <c r="D15" s="574"/>
      <c r="E15" s="574"/>
      <c r="F15" s="574"/>
      <c r="G15" s="574"/>
      <c r="H15" s="574"/>
      <c r="I15" s="574"/>
      <c r="J15" s="575"/>
    </row>
    <row r="16" spans="2:10" ht="18" customHeight="1">
      <c r="B16" s="348"/>
      <c r="C16" s="573"/>
      <c r="D16" s="574"/>
      <c r="E16" s="574"/>
      <c r="F16" s="574"/>
      <c r="G16" s="574"/>
      <c r="H16" s="574"/>
      <c r="I16" s="574"/>
      <c r="J16" s="575"/>
    </row>
    <row r="17" spans="2:10" ht="18" customHeight="1">
      <c r="B17" s="348"/>
      <c r="C17" s="573"/>
      <c r="D17" s="574"/>
      <c r="E17" s="574"/>
      <c r="F17" s="574"/>
      <c r="G17" s="574"/>
      <c r="H17" s="574"/>
      <c r="I17" s="574"/>
      <c r="J17" s="575"/>
    </row>
    <row r="18" spans="2:10" ht="18" customHeight="1">
      <c r="B18" s="348"/>
      <c r="C18" s="571"/>
      <c r="D18" s="571"/>
      <c r="E18" s="571"/>
      <c r="F18" s="571"/>
      <c r="G18" s="571"/>
      <c r="H18" s="571"/>
      <c r="I18" s="571"/>
      <c r="J18" s="571"/>
    </row>
    <row r="19" spans="2:10" ht="18" customHeight="1">
      <c r="B19" s="348"/>
      <c r="C19" s="571"/>
      <c r="D19" s="571"/>
      <c r="E19" s="571"/>
      <c r="F19" s="571"/>
      <c r="G19" s="571"/>
      <c r="H19" s="571"/>
      <c r="I19" s="571"/>
      <c r="J19" s="571"/>
    </row>
    <row r="20" spans="2:10" ht="18" customHeight="1">
      <c r="B20" s="348"/>
      <c r="C20" s="571"/>
      <c r="D20" s="571"/>
      <c r="E20" s="571"/>
      <c r="F20" s="571"/>
      <c r="G20" s="571"/>
      <c r="H20" s="571"/>
      <c r="I20" s="571"/>
      <c r="J20" s="571"/>
    </row>
    <row r="21" spans="2:10" ht="18" customHeight="1">
      <c r="B21" s="348"/>
      <c r="C21" s="571"/>
      <c r="D21" s="571"/>
      <c r="E21" s="571"/>
      <c r="F21" s="571"/>
      <c r="G21" s="571"/>
      <c r="H21" s="571"/>
      <c r="I21" s="571"/>
      <c r="J21" s="571"/>
    </row>
    <row r="22" spans="2:10" ht="18" customHeight="1">
      <c r="B22" s="348"/>
      <c r="C22" s="571"/>
      <c r="D22" s="571"/>
      <c r="E22" s="571"/>
      <c r="F22" s="571"/>
      <c r="G22" s="571"/>
      <c r="H22" s="571"/>
      <c r="I22" s="571"/>
      <c r="J22" s="571"/>
    </row>
    <row r="23" spans="2:10" ht="18" customHeight="1">
      <c r="B23" s="348"/>
      <c r="C23" s="571"/>
      <c r="D23" s="571"/>
      <c r="E23" s="571"/>
      <c r="F23" s="571"/>
      <c r="G23" s="571"/>
      <c r="H23" s="571"/>
      <c r="I23" s="571"/>
      <c r="J23" s="571"/>
    </row>
    <row r="24" spans="2:10" ht="18" customHeight="1">
      <c r="B24" s="348"/>
      <c r="C24" s="571"/>
      <c r="D24" s="571"/>
      <c r="E24" s="571"/>
      <c r="F24" s="571"/>
      <c r="G24" s="571"/>
      <c r="H24" s="571"/>
      <c r="I24" s="571"/>
      <c r="J24" s="571"/>
    </row>
    <row r="25" spans="2:10" ht="18" customHeight="1">
      <c r="B25" s="348"/>
      <c r="C25" s="571"/>
      <c r="D25" s="571"/>
      <c r="E25" s="571"/>
      <c r="F25" s="571"/>
      <c r="G25" s="571"/>
      <c r="H25" s="571"/>
      <c r="I25" s="571"/>
      <c r="J25" s="571"/>
    </row>
    <row r="26" spans="2:10" ht="18" customHeight="1">
      <c r="B26" s="348"/>
      <c r="C26" s="571"/>
      <c r="D26" s="571"/>
      <c r="E26" s="571"/>
      <c r="F26" s="571"/>
      <c r="G26" s="571"/>
      <c r="H26" s="571"/>
      <c r="I26" s="571"/>
      <c r="J26" s="571"/>
    </row>
    <row r="27" spans="2:10" ht="18" customHeight="1">
      <c r="B27" s="348"/>
      <c r="C27" s="571"/>
      <c r="D27" s="571"/>
      <c r="E27" s="571"/>
      <c r="F27" s="571"/>
      <c r="G27" s="571"/>
      <c r="H27" s="571"/>
      <c r="I27" s="571"/>
      <c r="J27" s="571"/>
    </row>
    <row r="28" spans="2:10" ht="18" customHeight="1">
      <c r="B28" s="348"/>
      <c r="C28" s="571"/>
      <c r="D28" s="571"/>
      <c r="E28" s="571"/>
      <c r="F28" s="571"/>
      <c r="G28" s="571"/>
      <c r="H28" s="571"/>
      <c r="I28" s="571"/>
      <c r="J28" s="571"/>
    </row>
    <row r="29" spans="2:10" ht="18" customHeight="1">
      <c r="B29" s="348"/>
      <c r="C29" s="571"/>
      <c r="D29" s="571"/>
      <c r="E29" s="571"/>
      <c r="F29" s="571"/>
      <c r="G29" s="571"/>
      <c r="H29" s="571"/>
      <c r="I29" s="571"/>
      <c r="J29" s="571"/>
    </row>
    <row r="30" spans="2:10" ht="18" customHeight="1">
      <c r="B30" s="348"/>
      <c r="C30" s="571"/>
      <c r="D30" s="571"/>
      <c r="E30" s="571"/>
      <c r="F30" s="571"/>
      <c r="G30" s="571"/>
      <c r="H30" s="571"/>
      <c r="I30" s="571"/>
      <c r="J30" s="571"/>
    </row>
    <row r="31" spans="2:10" ht="18" customHeight="1">
      <c r="B31" s="348"/>
      <c r="C31" s="571"/>
      <c r="D31" s="571"/>
      <c r="E31" s="571"/>
      <c r="F31" s="571"/>
      <c r="G31" s="571"/>
      <c r="H31" s="571"/>
      <c r="I31" s="571"/>
      <c r="J31" s="571"/>
    </row>
    <row r="32" spans="2:10" ht="18" customHeight="1">
      <c r="B32" s="348"/>
      <c r="C32" s="572"/>
      <c r="D32" s="572"/>
      <c r="E32" s="572"/>
      <c r="F32" s="572"/>
      <c r="G32" s="572"/>
      <c r="H32" s="572"/>
      <c r="I32" s="572"/>
      <c r="J32" s="572"/>
    </row>
    <row r="33" spans="2:10" ht="18" customHeight="1">
      <c r="B33" s="348"/>
      <c r="C33" s="571"/>
      <c r="D33" s="571"/>
      <c r="E33" s="571"/>
      <c r="F33" s="571"/>
      <c r="G33" s="571"/>
      <c r="H33" s="571"/>
      <c r="I33" s="571"/>
      <c r="J33" s="571"/>
    </row>
    <row r="35" ht="14.25">
      <c r="B35" s="349" t="s">
        <v>88</v>
      </c>
    </row>
    <row r="36" ht="9" customHeight="1"/>
    <row r="37" ht="14.25">
      <c r="B37" s="349" t="s">
        <v>83</v>
      </c>
    </row>
    <row r="38" ht="14.25">
      <c r="B38" s="349" t="s">
        <v>84</v>
      </c>
    </row>
    <row r="39" ht="12" customHeight="1"/>
    <row r="40" ht="14.25">
      <c r="B40" s="349" t="s">
        <v>85</v>
      </c>
    </row>
    <row r="41" ht="12" customHeight="1"/>
    <row r="42" spans="3:10" ht="14.25">
      <c r="C42" s="585" t="s">
        <v>86</v>
      </c>
      <c r="D42" s="585"/>
      <c r="E42" s="585" t="s">
        <v>135</v>
      </c>
      <c r="F42" s="585"/>
      <c r="G42" s="585"/>
      <c r="H42" s="585" t="s">
        <v>136</v>
      </c>
      <c r="I42" s="585"/>
      <c r="J42" s="585"/>
    </row>
    <row r="45" ht="12" customHeight="1"/>
    <row r="46" ht="8.25" customHeight="1"/>
    <row r="47" spans="3:10" ht="14.25">
      <c r="C47" s="586" t="s">
        <v>78</v>
      </c>
      <c r="D47" s="586"/>
      <c r="E47" s="585">
        <f>F6</f>
      </c>
      <c r="F47" s="585"/>
      <c r="G47" s="585"/>
      <c r="H47" s="585">
        <f>E7</f>
        <v>0</v>
      </c>
      <c r="I47" s="585"/>
      <c r="J47" s="585"/>
    </row>
    <row r="48" ht="15" thickBot="1"/>
    <row r="49" spans="2:10" ht="21" customHeight="1" thickBot="1">
      <c r="B49" s="582" t="s">
        <v>87</v>
      </c>
      <c r="C49" s="583"/>
      <c r="D49" s="583"/>
      <c r="E49" s="583"/>
      <c r="F49" s="583"/>
      <c r="G49" s="583"/>
      <c r="H49" s="583"/>
      <c r="I49" s="583"/>
      <c r="J49" s="584"/>
    </row>
    <row r="50" spans="3:9" ht="15.75">
      <c r="C50" s="350"/>
      <c r="D50" s="350"/>
      <c r="E50" s="350"/>
      <c r="F50" s="350"/>
      <c r="G50" s="350"/>
      <c r="H50" s="350"/>
      <c r="I50" s="350"/>
    </row>
    <row r="52" spans="2:10" ht="14.25">
      <c r="B52" s="576" t="s">
        <v>127</v>
      </c>
      <c r="C52" s="577"/>
      <c r="D52" s="577">
        <f>+H3</f>
      </c>
      <c r="E52" s="577"/>
      <c r="F52" s="577"/>
      <c r="G52" s="577"/>
      <c r="H52" s="577"/>
      <c r="I52" s="577"/>
      <c r="J52" s="578"/>
    </row>
    <row r="53" spans="2:10" ht="14.25">
      <c r="B53" s="579" t="s">
        <v>137</v>
      </c>
      <c r="C53" s="580"/>
      <c r="D53" s="580">
        <f>+D4</f>
      </c>
      <c r="E53" s="580"/>
      <c r="F53" s="580"/>
      <c r="G53" s="580"/>
      <c r="H53" s="580"/>
      <c r="I53" s="580"/>
      <c r="J53" s="581"/>
    </row>
    <row r="55" spans="2:10" ht="18" customHeight="1">
      <c r="B55" s="348"/>
      <c r="C55" s="571"/>
      <c r="D55" s="571"/>
      <c r="E55" s="571"/>
      <c r="F55" s="571"/>
      <c r="G55" s="571"/>
      <c r="H55" s="571"/>
      <c r="I55" s="571"/>
      <c r="J55" s="571"/>
    </row>
    <row r="56" spans="2:10" ht="18" customHeight="1">
      <c r="B56" s="348"/>
      <c r="C56" s="573"/>
      <c r="D56" s="574"/>
      <c r="E56" s="574"/>
      <c r="F56" s="574"/>
      <c r="G56" s="574"/>
      <c r="H56" s="574"/>
      <c r="I56" s="574"/>
      <c r="J56" s="575"/>
    </row>
    <row r="57" spans="2:10" ht="18" customHeight="1">
      <c r="B57" s="348"/>
      <c r="C57" s="573"/>
      <c r="D57" s="574"/>
      <c r="E57" s="574"/>
      <c r="F57" s="574"/>
      <c r="G57" s="574"/>
      <c r="H57" s="574"/>
      <c r="I57" s="574"/>
      <c r="J57" s="575"/>
    </row>
    <row r="58" spans="2:10" ht="18" customHeight="1">
      <c r="B58" s="348"/>
      <c r="C58" s="573"/>
      <c r="D58" s="574"/>
      <c r="E58" s="574"/>
      <c r="F58" s="574"/>
      <c r="G58" s="574"/>
      <c r="H58" s="574"/>
      <c r="I58" s="574"/>
      <c r="J58" s="575"/>
    </row>
    <row r="59" spans="2:10" ht="18" customHeight="1">
      <c r="B59" s="348"/>
      <c r="C59" s="573"/>
      <c r="D59" s="574"/>
      <c r="E59" s="574"/>
      <c r="F59" s="574"/>
      <c r="G59" s="574"/>
      <c r="H59" s="574"/>
      <c r="I59" s="574"/>
      <c r="J59" s="575"/>
    </row>
    <row r="60" spans="2:10" ht="18" customHeight="1">
      <c r="B60" s="348"/>
      <c r="C60" s="573"/>
      <c r="D60" s="574"/>
      <c r="E60" s="574"/>
      <c r="F60" s="574"/>
      <c r="G60" s="574"/>
      <c r="H60" s="574"/>
      <c r="I60" s="574"/>
      <c r="J60" s="575"/>
    </row>
    <row r="61" spans="2:10" ht="18" customHeight="1">
      <c r="B61" s="348"/>
      <c r="C61" s="571"/>
      <c r="D61" s="571"/>
      <c r="E61" s="571"/>
      <c r="F61" s="571"/>
      <c r="G61" s="571"/>
      <c r="H61" s="571"/>
      <c r="I61" s="571"/>
      <c r="J61" s="571"/>
    </row>
    <row r="62" spans="2:10" ht="18" customHeight="1">
      <c r="B62" s="348"/>
      <c r="C62" s="571"/>
      <c r="D62" s="571"/>
      <c r="E62" s="571"/>
      <c r="F62" s="571"/>
      <c r="G62" s="571"/>
      <c r="H62" s="571"/>
      <c r="I62" s="571"/>
      <c r="J62" s="571"/>
    </row>
    <row r="63" spans="2:10" ht="18" customHeight="1">
      <c r="B63" s="348"/>
      <c r="C63" s="571"/>
      <c r="D63" s="571"/>
      <c r="E63" s="571"/>
      <c r="F63" s="571"/>
      <c r="G63" s="571"/>
      <c r="H63" s="571"/>
      <c r="I63" s="571"/>
      <c r="J63" s="571"/>
    </row>
    <row r="64" spans="2:10" ht="18" customHeight="1">
      <c r="B64" s="348"/>
      <c r="C64" s="571"/>
      <c r="D64" s="571"/>
      <c r="E64" s="571"/>
      <c r="F64" s="571"/>
      <c r="G64" s="571"/>
      <c r="H64" s="571"/>
      <c r="I64" s="571"/>
      <c r="J64" s="571"/>
    </row>
    <row r="65" spans="2:10" ht="18" customHeight="1">
      <c r="B65" s="348"/>
      <c r="C65" s="571"/>
      <c r="D65" s="571"/>
      <c r="E65" s="571"/>
      <c r="F65" s="571"/>
      <c r="G65" s="571"/>
      <c r="H65" s="571"/>
      <c r="I65" s="571"/>
      <c r="J65" s="571"/>
    </row>
    <row r="66" spans="2:10" ht="18" customHeight="1">
      <c r="B66" s="348"/>
      <c r="C66" s="571"/>
      <c r="D66" s="571"/>
      <c r="E66" s="571"/>
      <c r="F66" s="571"/>
      <c r="G66" s="571"/>
      <c r="H66" s="571"/>
      <c r="I66" s="571"/>
      <c r="J66" s="571"/>
    </row>
    <row r="67" spans="2:10" ht="18" customHeight="1">
      <c r="B67" s="348"/>
      <c r="C67" s="571"/>
      <c r="D67" s="571"/>
      <c r="E67" s="571"/>
      <c r="F67" s="571"/>
      <c r="G67" s="571"/>
      <c r="H67" s="571"/>
      <c r="I67" s="571"/>
      <c r="J67" s="571"/>
    </row>
    <row r="68" spans="2:10" ht="18" customHeight="1">
      <c r="B68" s="348"/>
      <c r="C68" s="571"/>
      <c r="D68" s="571"/>
      <c r="E68" s="571"/>
      <c r="F68" s="571"/>
      <c r="G68" s="571"/>
      <c r="H68" s="571"/>
      <c r="I68" s="571"/>
      <c r="J68" s="571"/>
    </row>
    <row r="69" spans="2:10" ht="18" customHeight="1">
      <c r="B69" s="348"/>
      <c r="C69" s="571"/>
      <c r="D69" s="571"/>
      <c r="E69" s="571"/>
      <c r="F69" s="571"/>
      <c r="G69" s="571"/>
      <c r="H69" s="571"/>
      <c r="I69" s="571"/>
      <c r="J69" s="571"/>
    </row>
    <row r="70" spans="2:10" ht="18" customHeight="1">
      <c r="B70" s="348"/>
      <c r="C70" s="571"/>
      <c r="D70" s="571"/>
      <c r="E70" s="571"/>
      <c r="F70" s="571"/>
      <c r="G70" s="571"/>
      <c r="H70" s="571"/>
      <c r="I70" s="571"/>
      <c r="J70" s="571"/>
    </row>
    <row r="71" spans="2:10" ht="18" customHeight="1">
      <c r="B71" s="348"/>
      <c r="C71" s="571"/>
      <c r="D71" s="571"/>
      <c r="E71" s="571"/>
      <c r="F71" s="571"/>
      <c r="G71" s="571"/>
      <c r="H71" s="571"/>
      <c r="I71" s="571"/>
      <c r="J71" s="571"/>
    </row>
    <row r="72" spans="2:10" ht="18" customHeight="1">
      <c r="B72" s="348"/>
      <c r="C72" s="571"/>
      <c r="D72" s="571"/>
      <c r="E72" s="571"/>
      <c r="F72" s="571"/>
      <c r="G72" s="571"/>
      <c r="H72" s="571"/>
      <c r="I72" s="571"/>
      <c r="J72" s="571"/>
    </row>
    <row r="73" spans="2:10" ht="18" customHeight="1">
      <c r="B73" s="348"/>
      <c r="C73" s="571"/>
      <c r="D73" s="571"/>
      <c r="E73" s="571"/>
      <c r="F73" s="571"/>
      <c r="G73" s="571"/>
      <c r="H73" s="571"/>
      <c r="I73" s="571"/>
      <c r="J73" s="571"/>
    </row>
    <row r="74" spans="2:10" ht="18" customHeight="1">
      <c r="B74" s="348"/>
      <c r="C74" s="571"/>
      <c r="D74" s="571"/>
      <c r="E74" s="571"/>
      <c r="F74" s="571"/>
      <c r="G74" s="571"/>
      <c r="H74" s="571"/>
      <c r="I74" s="571"/>
      <c r="J74" s="571"/>
    </row>
    <row r="75" spans="2:10" ht="18" customHeight="1">
      <c r="B75" s="348"/>
      <c r="C75" s="571"/>
      <c r="D75" s="571"/>
      <c r="E75" s="571"/>
      <c r="F75" s="571"/>
      <c r="G75" s="571"/>
      <c r="H75" s="571"/>
      <c r="I75" s="571"/>
      <c r="J75" s="571"/>
    </row>
    <row r="76" spans="2:10" ht="18" customHeight="1">
      <c r="B76" s="348"/>
      <c r="C76" s="571"/>
      <c r="D76" s="571"/>
      <c r="E76" s="571"/>
      <c r="F76" s="571"/>
      <c r="G76" s="571"/>
      <c r="H76" s="571"/>
      <c r="I76" s="571"/>
      <c r="J76" s="571"/>
    </row>
    <row r="77" spans="2:10" ht="18" customHeight="1">
      <c r="B77" s="348"/>
      <c r="C77" s="571"/>
      <c r="D77" s="571"/>
      <c r="E77" s="571"/>
      <c r="F77" s="571"/>
      <c r="G77" s="571"/>
      <c r="H77" s="571"/>
      <c r="I77" s="571"/>
      <c r="J77" s="571"/>
    </row>
    <row r="78" spans="2:10" ht="18" customHeight="1">
      <c r="B78" s="348"/>
      <c r="C78" s="571"/>
      <c r="D78" s="571"/>
      <c r="E78" s="571"/>
      <c r="F78" s="571"/>
      <c r="G78" s="571"/>
      <c r="H78" s="571"/>
      <c r="I78" s="571"/>
      <c r="J78" s="571"/>
    </row>
    <row r="79" spans="2:10" ht="18" customHeight="1">
      <c r="B79" s="348"/>
      <c r="C79" s="571"/>
      <c r="D79" s="571"/>
      <c r="E79" s="571"/>
      <c r="F79" s="571"/>
      <c r="G79" s="571"/>
      <c r="H79" s="571"/>
      <c r="I79" s="571"/>
      <c r="J79" s="571"/>
    </row>
    <row r="80" spans="2:10" ht="18" customHeight="1">
      <c r="B80" s="348"/>
      <c r="C80" s="571"/>
      <c r="D80" s="571"/>
      <c r="E80" s="571"/>
      <c r="F80" s="571"/>
      <c r="G80" s="571"/>
      <c r="H80" s="571"/>
      <c r="I80" s="571"/>
      <c r="J80" s="571"/>
    </row>
    <row r="81" spans="2:10" ht="18" customHeight="1">
      <c r="B81" s="348"/>
      <c r="C81" s="572"/>
      <c r="D81" s="572"/>
      <c r="E81" s="572"/>
      <c r="F81" s="572"/>
      <c r="G81" s="572"/>
      <c r="H81" s="572"/>
      <c r="I81" s="572"/>
      <c r="J81" s="572"/>
    </row>
    <row r="82" spans="2:10" ht="18" customHeight="1">
      <c r="B82" s="348"/>
      <c r="C82" s="571"/>
      <c r="D82" s="571"/>
      <c r="E82" s="571"/>
      <c r="F82" s="571"/>
      <c r="G82" s="571"/>
      <c r="H82" s="571"/>
      <c r="I82" s="571"/>
      <c r="J82" s="571"/>
    </row>
    <row r="83" spans="2:10" ht="18" customHeight="1">
      <c r="B83" s="348"/>
      <c r="C83" s="571"/>
      <c r="D83" s="571"/>
      <c r="E83" s="571"/>
      <c r="F83" s="571"/>
      <c r="G83" s="571"/>
      <c r="H83" s="571"/>
      <c r="I83" s="571"/>
      <c r="J83" s="571"/>
    </row>
    <row r="84" spans="2:10" ht="18" customHeight="1">
      <c r="B84" s="348"/>
      <c r="C84" s="571"/>
      <c r="D84" s="571"/>
      <c r="E84" s="571"/>
      <c r="F84" s="571"/>
      <c r="G84" s="571"/>
      <c r="H84" s="571"/>
      <c r="I84" s="571"/>
      <c r="J84" s="571"/>
    </row>
    <row r="85" spans="2:10" ht="18" customHeight="1">
      <c r="B85" s="348"/>
      <c r="C85" s="571"/>
      <c r="D85" s="571"/>
      <c r="E85" s="571"/>
      <c r="F85" s="571"/>
      <c r="G85" s="571"/>
      <c r="H85" s="571"/>
      <c r="I85" s="571"/>
      <c r="J85" s="571"/>
    </row>
    <row r="86" spans="2:10" ht="18" customHeight="1">
      <c r="B86" s="348"/>
      <c r="C86" s="571"/>
      <c r="D86" s="571"/>
      <c r="E86" s="571"/>
      <c r="F86" s="571"/>
      <c r="G86" s="571"/>
      <c r="H86" s="571"/>
      <c r="I86" s="571"/>
      <c r="J86" s="571"/>
    </row>
    <row r="87" spans="2:10" ht="18" customHeight="1">
      <c r="B87" s="348"/>
      <c r="C87" s="572"/>
      <c r="D87" s="572"/>
      <c r="E87" s="572"/>
      <c r="F87" s="572"/>
      <c r="G87" s="572"/>
      <c r="H87" s="572"/>
      <c r="I87" s="572"/>
      <c r="J87" s="572"/>
    </row>
    <row r="88" spans="2:10" ht="18" customHeight="1">
      <c r="B88" s="348"/>
      <c r="C88" s="571"/>
      <c r="D88" s="571"/>
      <c r="E88" s="571"/>
      <c r="F88" s="571"/>
      <c r="G88" s="571"/>
      <c r="H88" s="571"/>
      <c r="I88" s="571"/>
      <c r="J88" s="571"/>
    </row>
  </sheetData>
  <sheetProtection sheet="1" selectLockedCells="1"/>
  <mergeCells count="84">
    <mergeCell ref="B3:C3"/>
    <mergeCell ref="D3:F3"/>
    <mergeCell ref="H3:J3"/>
    <mergeCell ref="B4:C4"/>
    <mergeCell ref="D4:J4"/>
    <mergeCell ref="B1:J1"/>
    <mergeCell ref="B5:C5"/>
    <mergeCell ref="D5:F5"/>
    <mergeCell ref="H5:J5"/>
    <mergeCell ref="F6:J6"/>
    <mergeCell ref="E7:J7"/>
    <mergeCell ref="B6:E6"/>
    <mergeCell ref="B7:D7"/>
    <mergeCell ref="G8:H8"/>
    <mergeCell ref="I8:J8"/>
    <mergeCell ref="C12:J12"/>
    <mergeCell ref="C13:J13"/>
    <mergeCell ref="E8:F8"/>
    <mergeCell ref="B8:D8"/>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42:D42"/>
    <mergeCell ref="E42:G42"/>
    <mergeCell ref="H42:J42"/>
    <mergeCell ref="C47:D47"/>
    <mergeCell ref="E47:G47"/>
    <mergeCell ref="H47:J47"/>
    <mergeCell ref="B52:C52"/>
    <mergeCell ref="D52:J52"/>
    <mergeCell ref="B53:C53"/>
    <mergeCell ref="D53:J53"/>
    <mergeCell ref="C55:J55"/>
    <mergeCell ref="B49:J49"/>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C73:J73"/>
    <mergeCell ref="C74:J74"/>
    <mergeCell ref="C75:J75"/>
    <mergeCell ref="C76:J76"/>
    <mergeCell ref="C77:J77"/>
    <mergeCell ref="C78:J78"/>
    <mergeCell ref="C79:J79"/>
    <mergeCell ref="C86:J86"/>
    <mergeCell ref="C87:J87"/>
    <mergeCell ref="C88:J88"/>
    <mergeCell ref="C80:J80"/>
    <mergeCell ref="C81:J81"/>
    <mergeCell ref="C82:J82"/>
    <mergeCell ref="C83:J83"/>
    <mergeCell ref="C84:J84"/>
    <mergeCell ref="C85:J85"/>
  </mergeCells>
  <printOptions/>
  <pageMargins left="0.7480314960629921" right="0.7480314960629921" top="0.7874015748031497" bottom="0.3937007874015748" header="0.31496062992125984" footer="0.31496062992125984"/>
  <pageSetup horizontalDpi="600" verticalDpi="600" orientation="portrait" paperSize="9" r:id="rId2"/>
  <headerFooter alignWithMargins="0">
    <oddHeader>&amp;C&amp;"Trebuchet MS,Standaard"&amp;F&amp;R&amp;G</oddHeader>
    <oddFooter>&amp;L&amp;"Trebuchet MS,Standaard"Printdatum: &amp;D&amp;R&amp;"Trebuchet MS,Standaard"&amp;P/&amp;N</oddFooter>
  </headerFooter>
  <rowBreaks count="1" manualBreakCount="1">
    <brk id="48" max="255" man="1"/>
  </rowBreaks>
  <legacyDrawingHF r:id="rId1"/>
</worksheet>
</file>

<file path=xl/worksheets/sheet8.xml><?xml version="1.0" encoding="utf-8"?>
<worksheet xmlns="http://schemas.openxmlformats.org/spreadsheetml/2006/main" xmlns:r="http://schemas.openxmlformats.org/officeDocument/2006/relationships">
  <sheetPr codeName="Sheet9"/>
  <dimension ref="B1:J88"/>
  <sheetViews>
    <sheetView showZeros="0" zoomScaleSheetLayoutView="100" workbookViewId="0" topLeftCell="A1">
      <selection activeCell="E8" sqref="E8:F8"/>
    </sheetView>
  </sheetViews>
  <sheetFormatPr defaultColWidth="9.140625" defaultRowHeight="12.75"/>
  <cols>
    <col min="1" max="1" width="5.28125" style="168" customWidth="1"/>
    <col min="2" max="2" width="5.421875" style="168" customWidth="1"/>
    <col min="3" max="3" width="10.7109375" style="168" customWidth="1"/>
    <col min="4" max="16384" width="9.140625" style="168" customWidth="1"/>
  </cols>
  <sheetData>
    <row r="1" spans="2:10" ht="21" customHeight="1" thickBot="1">
      <c r="B1" s="582" t="s">
        <v>152</v>
      </c>
      <c r="C1" s="592"/>
      <c r="D1" s="592"/>
      <c r="E1" s="592"/>
      <c r="F1" s="592"/>
      <c r="G1" s="592"/>
      <c r="H1" s="592"/>
      <c r="I1" s="592"/>
      <c r="J1" s="593"/>
    </row>
    <row r="2" ht="5.25" customHeight="1"/>
    <row r="3" spans="2:10" s="178" customFormat="1" ht="18.75" customHeight="1">
      <c r="B3" s="587" t="s">
        <v>126</v>
      </c>
      <c r="C3" s="588"/>
      <c r="D3" s="588" t="str">
        <f>'BBO en BSW5.PF3 Contact'!$Y$6</f>
        <v>BOFAS vzw</v>
      </c>
      <c r="E3" s="588"/>
      <c r="F3" s="591"/>
      <c r="G3" s="347" t="s">
        <v>127</v>
      </c>
      <c r="H3" s="588">
        <f>'BBO en BSW5.PF3 Contact'!$Y$1</f>
      </c>
      <c r="I3" s="588"/>
      <c r="J3" s="591"/>
    </row>
    <row r="4" spans="2:10" s="178" customFormat="1" ht="18.75" customHeight="1">
      <c r="B4" s="587" t="s">
        <v>128</v>
      </c>
      <c r="C4" s="588"/>
      <c r="D4" s="588">
        <f>'BBO en BSW5.PF3 Contact'!$Y$2</f>
      </c>
      <c r="E4" s="588"/>
      <c r="F4" s="588"/>
      <c r="G4" s="588"/>
      <c r="H4" s="588"/>
      <c r="I4" s="588"/>
      <c r="J4" s="591"/>
    </row>
    <row r="5" spans="2:10" s="178" customFormat="1" ht="18.75" customHeight="1">
      <c r="B5" s="587" t="s">
        <v>129</v>
      </c>
      <c r="C5" s="588"/>
      <c r="D5" s="588">
        <f>'BBO en BSW5.PF3 Contact'!$AA$1</f>
      </c>
      <c r="E5" s="588"/>
      <c r="F5" s="588"/>
      <c r="G5" s="346" t="s">
        <v>130</v>
      </c>
      <c r="H5" s="588">
        <f>'BBO en BSW5.PF3 Contact'!$AA$2</f>
      </c>
      <c r="I5" s="588"/>
      <c r="J5" s="591"/>
    </row>
    <row r="6" spans="2:10" s="178" customFormat="1" ht="18.75" customHeight="1">
      <c r="B6" s="587" t="s">
        <v>131</v>
      </c>
      <c r="C6" s="588"/>
      <c r="D6" s="588"/>
      <c r="E6" s="588"/>
      <c r="F6" s="588">
        <f>'BBO en BSW5.PF3 Contact'!$Y$11</f>
      </c>
      <c r="G6" s="588"/>
      <c r="H6" s="588"/>
      <c r="I6" s="588"/>
      <c r="J6" s="591"/>
    </row>
    <row r="7" spans="2:10" s="178" customFormat="1" ht="18.75" customHeight="1">
      <c r="B7" s="587" t="s">
        <v>132</v>
      </c>
      <c r="C7" s="588"/>
      <c r="D7" s="588"/>
      <c r="E7" s="588">
        <f>'BBO en BSW5.PF3 Contact'!$Y$12</f>
        <v>0</v>
      </c>
      <c r="F7" s="588"/>
      <c r="G7" s="588"/>
      <c r="H7" s="588"/>
      <c r="I7" s="588"/>
      <c r="J7" s="591"/>
    </row>
    <row r="8" spans="2:10" s="178" customFormat="1" ht="18.75" customHeight="1">
      <c r="B8" s="587" t="s">
        <v>133</v>
      </c>
      <c r="C8" s="588"/>
      <c r="D8" s="588"/>
      <c r="E8" s="589"/>
      <c r="F8" s="590"/>
      <c r="G8" s="587" t="s">
        <v>134</v>
      </c>
      <c r="H8" s="588"/>
      <c r="I8" s="589"/>
      <c r="J8" s="590"/>
    </row>
    <row r="9" ht="12" customHeight="1"/>
    <row r="10" ht="14.25">
      <c r="B10" s="168" t="s">
        <v>82</v>
      </c>
    </row>
    <row r="11" ht="9.75" customHeight="1"/>
    <row r="12" spans="2:10" ht="18" customHeight="1">
      <c r="B12" s="348"/>
      <c r="C12" s="571"/>
      <c r="D12" s="571"/>
      <c r="E12" s="571"/>
      <c r="F12" s="571"/>
      <c r="G12" s="571"/>
      <c r="H12" s="571"/>
      <c r="I12" s="571"/>
      <c r="J12" s="571"/>
    </row>
    <row r="13" spans="2:10" ht="18" customHeight="1">
      <c r="B13" s="348"/>
      <c r="C13" s="573"/>
      <c r="D13" s="574"/>
      <c r="E13" s="574"/>
      <c r="F13" s="574"/>
      <c r="G13" s="574"/>
      <c r="H13" s="574"/>
      <c r="I13" s="574"/>
      <c r="J13" s="575"/>
    </row>
    <row r="14" spans="2:10" ht="18" customHeight="1">
      <c r="B14" s="348"/>
      <c r="C14" s="573"/>
      <c r="D14" s="574"/>
      <c r="E14" s="574"/>
      <c r="F14" s="574"/>
      <c r="G14" s="574"/>
      <c r="H14" s="574"/>
      <c r="I14" s="574"/>
      <c r="J14" s="575"/>
    </row>
    <row r="15" spans="2:10" ht="18" customHeight="1">
      <c r="B15" s="348"/>
      <c r="C15" s="573"/>
      <c r="D15" s="574"/>
      <c r="E15" s="574"/>
      <c r="F15" s="574"/>
      <c r="G15" s="574"/>
      <c r="H15" s="574"/>
      <c r="I15" s="574"/>
      <c r="J15" s="575"/>
    </row>
    <row r="16" spans="2:10" ht="18" customHeight="1">
      <c r="B16" s="348"/>
      <c r="C16" s="573"/>
      <c r="D16" s="574"/>
      <c r="E16" s="574"/>
      <c r="F16" s="574"/>
      <c r="G16" s="574"/>
      <c r="H16" s="574"/>
      <c r="I16" s="574"/>
      <c r="J16" s="575"/>
    </row>
    <row r="17" spans="2:10" ht="18" customHeight="1">
      <c r="B17" s="348"/>
      <c r="C17" s="571"/>
      <c r="D17" s="571"/>
      <c r="E17" s="571"/>
      <c r="F17" s="571"/>
      <c r="G17" s="571"/>
      <c r="H17" s="571"/>
      <c r="I17" s="571"/>
      <c r="J17" s="571"/>
    </row>
    <row r="18" spans="2:10" ht="18" customHeight="1">
      <c r="B18" s="348"/>
      <c r="C18" s="571"/>
      <c r="D18" s="571"/>
      <c r="E18" s="571"/>
      <c r="F18" s="571"/>
      <c r="G18" s="571"/>
      <c r="H18" s="571"/>
      <c r="I18" s="571"/>
      <c r="J18" s="571"/>
    </row>
    <row r="19" spans="2:10" ht="18" customHeight="1">
      <c r="B19" s="348"/>
      <c r="C19" s="571"/>
      <c r="D19" s="571"/>
      <c r="E19" s="571"/>
      <c r="F19" s="571"/>
      <c r="G19" s="571"/>
      <c r="H19" s="571"/>
      <c r="I19" s="571"/>
      <c r="J19" s="571"/>
    </row>
    <row r="20" spans="2:10" ht="18" customHeight="1">
      <c r="B20" s="348"/>
      <c r="C20" s="571"/>
      <c r="D20" s="571"/>
      <c r="E20" s="571"/>
      <c r="F20" s="571"/>
      <c r="G20" s="571"/>
      <c r="H20" s="571"/>
      <c r="I20" s="571"/>
      <c r="J20" s="571"/>
    </row>
    <row r="21" spans="2:10" ht="18" customHeight="1">
      <c r="B21" s="348"/>
      <c r="C21" s="571"/>
      <c r="D21" s="571"/>
      <c r="E21" s="571"/>
      <c r="F21" s="571"/>
      <c r="G21" s="571"/>
      <c r="H21" s="571"/>
      <c r="I21" s="571"/>
      <c r="J21" s="571"/>
    </row>
    <row r="22" spans="2:10" ht="18" customHeight="1">
      <c r="B22" s="348"/>
      <c r="C22" s="571"/>
      <c r="D22" s="571"/>
      <c r="E22" s="571"/>
      <c r="F22" s="571"/>
      <c r="G22" s="571"/>
      <c r="H22" s="571"/>
      <c r="I22" s="571"/>
      <c r="J22" s="571"/>
    </row>
    <row r="23" spans="2:10" ht="18" customHeight="1">
      <c r="B23" s="348"/>
      <c r="C23" s="571"/>
      <c r="D23" s="571"/>
      <c r="E23" s="571"/>
      <c r="F23" s="571"/>
      <c r="G23" s="571"/>
      <c r="H23" s="571"/>
      <c r="I23" s="571"/>
      <c r="J23" s="571"/>
    </row>
    <row r="24" spans="2:10" ht="18" customHeight="1">
      <c r="B24" s="348"/>
      <c r="C24" s="571"/>
      <c r="D24" s="571"/>
      <c r="E24" s="571"/>
      <c r="F24" s="571"/>
      <c r="G24" s="571"/>
      <c r="H24" s="571"/>
      <c r="I24" s="571"/>
      <c r="J24" s="571"/>
    </row>
    <row r="25" spans="2:10" ht="18" customHeight="1">
      <c r="B25" s="348"/>
      <c r="C25" s="571"/>
      <c r="D25" s="571"/>
      <c r="E25" s="571"/>
      <c r="F25" s="571"/>
      <c r="G25" s="571"/>
      <c r="H25" s="571"/>
      <c r="I25" s="571"/>
      <c r="J25" s="571"/>
    </row>
    <row r="26" spans="2:10" ht="18" customHeight="1">
      <c r="B26" s="348"/>
      <c r="C26" s="571"/>
      <c r="D26" s="571"/>
      <c r="E26" s="571"/>
      <c r="F26" s="571"/>
      <c r="G26" s="571"/>
      <c r="H26" s="571"/>
      <c r="I26" s="571"/>
      <c r="J26" s="571"/>
    </row>
    <row r="27" spans="2:10" ht="18" customHeight="1">
      <c r="B27" s="348"/>
      <c r="C27" s="571"/>
      <c r="D27" s="571"/>
      <c r="E27" s="571"/>
      <c r="F27" s="571"/>
      <c r="G27" s="571"/>
      <c r="H27" s="571"/>
      <c r="I27" s="571"/>
      <c r="J27" s="571"/>
    </row>
    <row r="28" spans="2:10" ht="18" customHeight="1">
      <c r="B28" s="348"/>
      <c r="C28" s="571"/>
      <c r="D28" s="571"/>
      <c r="E28" s="571"/>
      <c r="F28" s="571"/>
      <c r="G28" s="571"/>
      <c r="H28" s="571"/>
      <c r="I28" s="571"/>
      <c r="J28" s="571"/>
    </row>
    <row r="29" spans="2:10" ht="18" customHeight="1">
      <c r="B29" s="348"/>
      <c r="C29" s="571"/>
      <c r="D29" s="571"/>
      <c r="E29" s="571"/>
      <c r="F29" s="571"/>
      <c r="G29" s="571"/>
      <c r="H29" s="571"/>
      <c r="I29" s="571"/>
      <c r="J29" s="571"/>
    </row>
    <row r="30" spans="2:10" ht="18" customHeight="1">
      <c r="B30" s="348"/>
      <c r="C30" s="571"/>
      <c r="D30" s="571"/>
      <c r="E30" s="571"/>
      <c r="F30" s="571"/>
      <c r="G30" s="571"/>
      <c r="H30" s="571"/>
      <c r="I30" s="571"/>
      <c r="J30" s="571"/>
    </row>
    <row r="31" spans="2:10" ht="18" customHeight="1">
      <c r="B31" s="348"/>
      <c r="C31" s="571"/>
      <c r="D31" s="571"/>
      <c r="E31" s="571"/>
      <c r="F31" s="571"/>
      <c r="G31" s="571"/>
      <c r="H31" s="571"/>
      <c r="I31" s="571"/>
      <c r="J31" s="571"/>
    </row>
    <row r="32" spans="2:10" ht="18" customHeight="1">
      <c r="B32" s="348"/>
      <c r="C32" s="572"/>
      <c r="D32" s="572"/>
      <c r="E32" s="572"/>
      <c r="F32" s="572"/>
      <c r="G32" s="572"/>
      <c r="H32" s="572"/>
      <c r="I32" s="572"/>
      <c r="J32" s="572"/>
    </row>
    <row r="33" spans="2:10" ht="18" customHeight="1">
      <c r="B33" s="348"/>
      <c r="C33" s="571"/>
      <c r="D33" s="571"/>
      <c r="E33" s="571"/>
      <c r="F33" s="571"/>
      <c r="G33" s="571"/>
      <c r="H33" s="571"/>
      <c r="I33" s="571"/>
      <c r="J33" s="571"/>
    </row>
    <row r="35" ht="14.25">
      <c r="B35" s="349" t="s">
        <v>88</v>
      </c>
    </row>
    <row r="36" ht="9" customHeight="1"/>
    <row r="37" ht="14.25">
      <c r="B37" s="168" t="s">
        <v>378</v>
      </c>
    </row>
    <row r="38" ht="14.25">
      <c r="B38" s="168" t="s">
        <v>377</v>
      </c>
    </row>
    <row r="39" ht="12" customHeight="1"/>
    <row r="40" ht="14.25">
      <c r="B40" s="349" t="s">
        <v>85</v>
      </c>
    </row>
    <row r="41" ht="12" customHeight="1"/>
    <row r="42" spans="2:10" ht="14.25">
      <c r="B42" s="585" t="s">
        <v>86</v>
      </c>
      <c r="C42" s="585"/>
      <c r="D42" s="585"/>
      <c r="E42" s="585" t="s">
        <v>135</v>
      </c>
      <c r="F42" s="585"/>
      <c r="G42" s="585"/>
      <c r="H42" s="585" t="s">
        <v>136</v>
      </c>
      <c r="I42" s="585"/>
      <c r="J42" s="585"/>
    </row>
    <row r="45" ht="12" customHeight="1"/>
    <row r="46" ht="15" customHeight="1"/>
    <row r="47" spans="2:10" ht="14.25">
      <c r="B47" s="585" t="s">
        <v>78</v>
      </c>
      <c r="C47" s="585"/>
      <c r="D47" s="585"/>
      <c r="E47" s="585">
        <f>F6</f>
      </c>
      <c r="F47" s="585"/>
      <c r="G47" s="585"/>
      <c r="H47" s="585">
        <f>E7</f>
        <v>0</v>
      </c>
      <c r="I47" s="585"/>
      <c r="J47" s="585"/>
    </row>
    <row r="48" ht="15" thickBot="1"/>
    <row r="49" spans="2:10" ht="19.5" customHeight="1" thickBot="1">
      <c r="B49" s="582" t="s">
        <v>87</v>
      </c>
      <c r="C49" s="594"/>
      <c r="D49" s="594"/>
      <c r="E49" s="594"/>
      <c r="F49" s="594"/>
      <c r="G49" s="594"/>
      <c r="H49" s="594"/>
      <c r="I49" s="594"/>
      <c r="J49" s="595"/>
    </row>
    <row r="50" spans="3:9" ht="15.75">
      <c r="C50" s="350"/>
      <c r="D50" s="350"/>
      <c r="E50" s="350"/>
      <c r="F50" s="350"/>
      <c r="G50" s="350"/>
      <c r="H50" s="350"/>
      <c r="I50" s="350"/>
    </row>
    <row r="52" spans="2:10" ht="14.25">
      <c r="B52" s="576" t="s">
        <v>127</v>
      </c>
      <c r="C52" s="577"/>
      <c r="D52" s="577">
        <f>+H3</f>
      </c>
      <c r="E52" s="577"/>
      <c r="F52" s="577"/>
      <c r="G52" s="577"/>
      <c r="H52" s="577"/>
      <c r="I52" s="577"/>
      <c r="J52" s="578"/>
    </row>
    <row r="53" spans="2:10" ht="14.25">
      <c r="B53" s="579" t="s">
        <v>137</v>
      </c>
      <c r="C53" s="580"/>
      <c r="D53" s="580">
        <f>+D4</f>
      </c>
      <c r="E53" s="580"/>
      <c r="F53" s="580"/>
      <c r="G53" s="580"/>
      <c r="H53" s="580"/>
      <c r="I53" s="580"/>
      <c r="J53" s="581"/>
    </row>
    <row r="55" spans="2:10" ht="18" customHeight="1">
      <c r="B55" s="348"/>
      <c r="C55" s="571"/>
      <c r="D55" s="571"/>
      <c r="E55" s="571"/>
      <c r="F55" s="571"/>
      <c r="G55" s="571"/>
      <c r="H55" s="571"/>
      <c r="I55" s="571"/>
      <c r="J55" s="571"/>
    </row>
    <row r="56" spans="2:10" ht="18" customHeight="1">
      <c r="B56" s="348"/>
      <c r="C56" s="573"/>
      <c r="D56" s="574"/>
      <c r="E56" s="574"/>
      <c r="F56" s="574"/>
      <c r="G56" s="574"/>
      <c r="H56" s="574"/>
      <c r="I56" s="574"/>
      <c r="J56" s="575"/>
    </row>
    <row r="57" spans="2:10" ht="18" customHeight="1">
      <c r="B57" s="348"/>
      <c r="C57" s="573"/>
      <c r="D57" s="574"/>
      <c r="E57" s="574"/>
      <c r="F57" s="574"/>
      <c r="G57" s="574"/>
      <c r="H57" s="574"/>
      <c r="I57" s="574"/>
      <c r="J57" s="575"/>
    </row>
    <row r="58" spans="2:10" ht="18" customHeight="1">
      <c r="B58" s="348"/>
      <c r="C58" s="573"/>
      <c r="D58" s="574"/>
      <c r="E58" s="574"/>
      <c r="F58" s="574"/>
      <c r="G58" s="574"/>
      <c r="H58" s="574"/>
      <c r="I58" s="574"/>
      <c r="J58" s="575"/>
    </row>
    <row r="59" spans="2:10" ht="18" customHeight="1">
      <c r="B59" s="348"/>
      <c r="C59" s="573"/>
      <c r="D59" s="574"/>
      <c r="E59" s="574"/>
      <c r="F59" s="574"/>
      <c r="G59" s="574"/>
      <c r="H59" s="574"/>
      <c r="I59" s="574"/>
      <c r="J59" s="575"/>
    </row>
    <row r="60" spans="2:10" ht="18" customHeight="1">
      <c r="B60" s="348"/>
      <c r="C60" s="573"/>
      <c r="D60" s="574"/>
      <c r="E60" s="574"/>
      <c r="F60" s="574"/>
      <c r="G60" s="574"/>
      <c r="H60" s="574"/>
      <c r="I60" s="574"/>
      <c r="J60" s="575"/>
    </row>
    <row r="61" spans="2:10" ht="18" customHeight="1">
      <c r="B61" s="348"/>
      <c r="C61" s="571"/>
      <c r="D61" s="571"/>
      <c r="E61" s="571"/>
      <c r="F61" s="571"/>
      <c r="G61" s="571"/>
      <c r="H61" s="571"/>
      <c r="I61" s="571"/>
      <c r="J61" s="571"/>
    </row>
    <row r="62" spans="2:10" ht="18" customHeight="1">
      <c r="B62" s="348"/>
      <c r="C62" s="571"/>
      <c r="D62" s="571"/>
      <c r="E62" s="571"/>
      <c r="F62" s="571"/>
      <c r="G62" s="571"/>
      <c r="H62" s="571"/>
      <c r="I62" s="571"/>
      <c r="J62" s="571"/>
    </row>
    <row r="63" spans="2:10" ht="18" customHeight="1">
      <c r="B63" s="348"/>
      <c r="C63" s="571"/>
      <c r="D63" s="571"/>
      <c r="E63" s="571"/>
      <c r="F63" s="571"/>
      <c r="G63" s="571"/>
      <c r="H63" s="571"/>
      <c r="I63" s="571"/>
      <c r="J63" s="571"/>
    </row>
    <row r="64" spans="2:10" ht="18" customHeight="1">
      <c r="B64" s="348"/>
      <c r="C64" s="571"/>
      <c r="D64" s="571"/>
      <c r="E64" s="571"/>
      <c r="F64" s="571"/>
      <c r="G64" s="571"/>
      <c r="H64" s="571"/>
      <c r="I64" s="571"/>
      <c r="J64" s="571"/>
    </row>
    <row r="65" spans="2:10" ht="18" customHeight="1">
      <c r="B65" s="348"/>
      <c r="C65" s="571"/>
      <c r="D65" s="571"/>
      <c r="E65" s="571"/>
      <c r="F65" s="571"/>
      <c r="G65" s="571"/>
      <c r="H65" s="571"/>
      <c r="I65" s="571"/>
      <c r="J65" s="571"/>
    </row>
    <row r="66" spans="2:10" ht="18" customHeight="1">
      <c r="B66" s="348"/>
      <c r="C66" s="571"/>
      <c r="D66" s="571"/>
      <c r="E66" s="571"/>
      <c r="F66" s="571"/>
      <c r="G66" s="571"/>
      <c r="H66" s="571"/>
      <c r="I66" s="571"/>
      <c r="J66" s="571"/>
    </row>
    <row r="67" spans="2:10" ht="18" customHeight="1">
      <c r="B67" s="348"/>
      <c r="C67" s="571"/>
      <c r="D67" s="571"/>
      <c r="E67" s="571"/>
      <c r="F67" s="571"/>
      <c r="G67" s="571"/>
      <c r="H67" s="571"/>
      <c r="I67" s="571"/>
      <c r="J67" s="571"/>
    </row>
    <row r="68" spans="2:10" ht="18" customHeight="1">
      <c r="B68" s="348"/>
      <c r="C68" s="571"/>
      <c r="D68" s="571"/>
      <c r="E68" s="571"/>
      <c r="F68" s="571"/>
      <c r="G68" s="571"/>
      <c r="H68" s="571"/>
      <c r="I68" s="571"/>
      <c r="J68" s="571"/>
    </row>
    <row r="69" spans="2:10" ht="18" customHeight="1">
      <c r="B69" s="348"/>
      <c r="C69" s="571"/>
      <c r="D69" s="571"/>
      <c r="E69" s="571"/>
      <c r="F69" s="571"/>
      <c r="G69" s="571"/>
      <c r="H69" s="571"/>
      <c r="I69" s="571"/>
      <c r="J69" s="571"/>
    </row>
    <row r="70" spans="2:10" ht="18" customHeight="1">
      <c r="B70" s="348"/>
      <c r="C70" s="571"/>
      <c r="D70" s="571"/>
      <c r="E70" s="571"/>
      <c r="F70" s="571"/>
      <c r="G70" s="571"/>
      <c r="H70" s="571"/>
      <c r="I70" s="571"/>
      <c r="J70" s="571"/>
    </row>
    <row r="71" spans="2:10" ht="18" customHeight="1">
      <c r="B71" s="348"/>
      <c r="C71" s="571"/>
      <c r="D71" s="571"/>
      <c r="E71" s="571"/>
      <c r="F71" s="571"/>
      <c r="G71" s="571"/>
      <c r="H71" s="571"/>
      <c r="I71" s="571"/>
      <c r="J71" s="571"/>
    </row>
    <row r="72" spans="2:10" ht="18" customHeight="1">
      <c r="B72" s="348"/>
      <c r="C72" s="571"/>
      <c r="D72" s="571"/>
      <c r="E72" s="571"/>
      <c r="F72" s="571"/>
      <c r="G72" s="571"/>
      <c r="H72" s="571"/>
      <c r="I72" s="571"/>
      <c r="J72" s="571"/>
    </row>
    <row r="73" spans="2:10" ht="18" customHeight="1">
      <c r="B73" s="348"/>
      <c r="C73" s="571"/>
      <c r="D73" s="571"/>
      <c r="E73" s="571"/>
      <c r="F73" s="571"/>
      <c r="G73" s="571"/>
      <c r="H73" s="571"/>
      <c r="I73" s="571"/>
      <c r="J73" s="571"/>
    </row>
    <row r="74" spans="2:10" ht="18" customHeight="1">
      <c r="B74" s="348"/>
      <c r="C74" s="571"/>
      <c r="D74" s="571"/>
      <c r="E74" s="571"/>
      <c r="F74" s="571"/>
      <c r="G74" s="571"/>
      <c r="H74" s="571"/>
      <c r="I74" s="571"/>
      <c r="J74" s="571"/>
    </row>
    <row r="75" spans="2:10" ht="18" customHeight="1">
      <c r="B75" s="348"/>
      <c r="C75" s="571"/>
      <c r="D75" s="571"/>
      <c r="E75" s="571"/>
      <c r="F75" s="571"/>
      <c r="G75" s="571"/>
      <c r="H75" s="571"/>
      <c r="I75" s="571"/>
      <c r="J75" s="571"/>
    </row>
    <row r="76" spans="2:10" ht="18" customHeight="1">
      <c r="B76" s="348"/>
      <c r="C76" s="571"/>
      <c r="D76" s="571"/>
      <c r="E76" s="571"/>
      <c r="F76" s="571"/>
      <c r="G76" s="571"/>
      <c r="H76" s="571"/>
      <c r="I76" s="571"/>
      <c r="J76" s="571"/>
    </row>
    <row r="77" spans="2:10" ht="18" customHeight="1">
      <c r="B77" s="348"/>
      <c r="C77" s="571"/>
      <c r="D77" s="571"/>
      <c r="E77" s="571"/>
      <c r="F77" s="571"/>
      <c r="G77" s="571"/>
      <c r="H77" s="571"/>
      <c r="I77" s="571"/>
      <c r="J77" s="571"/>
    </row>
    <row r="78" spans="2:10" ht="18" customHeight="1">
      <c r="B78" s="348"/>
      <c r="C78" s="571"/>
      <c r="D78" s="571"/>
      <c r="E78" s="571"/>
      <c r="F78" s="571"/>
      <c r="G78" s="571"/>
      <c r="H78" s="571"/>
      <c r="I78" s="571"/>
      <c r="J78" s="571"/>
    </row>
    <row r="79" spans="2:10" ht="18" customHeight="1">
      <c r="B79" s="348"/>
      <c r="C79" s="572"/>
      <c r="D79" s="572"/>
      <c r="E79" s="572"/>
      <c r="F79" s="572"/>
      <c r="G79" s="572"/>
      <c r="H79" s="572"/>
      <c r="I79" s="572"/>
      <c r="J79" s="572"/>
    </row>
    <row r="80" spans="2:10" ht="18" customHeight="1">
      <c r="B80" s="348"/>
      <c r="C80" s="571"/>
      <c r="D80" s="571"/>
      <c r="E80" s="571"/>
      <c r="F80" s="571"/>
      <c r="G80" s="571"/>
      <c r="H80" s="571"/>
      <c r="I80" s="571"/>
      <c r="J80" s="571"/>
    </row>
    <row r="81" spans="2:10" ht="18" customHeight="1">
      <c r="B81" s="348"/>
      <c r="C81" s="571"/>
      <c r="D81" s="571"/>
      <c r="E81" s="571"/>
      <c r="F81" s="571"/>
      <c r="G81" s="571"/>
      <c r="H81" s="571"/>
      <c r="I81" s="571"/>
      <c r="J81" s="571"/>
    </row>
    <row r="82" spans="2:10" ht="18" customHeight="1">
      <c r="B82" s="348"/>
      <c r="C82" s="571"/>
      <c r="D82" s="571"/>
      <c r="E82" s="571"/>
      <c r="F82" s="571"/>
      <c r="G82" s="571"/>
      <c r="H82" s="571"/>
      <c r="I82" s="571"/>
      <c r="J82" s="571"/>
    </row>
    <row r="83" spans="2:10" ht="18" customHeight="1">
      <c r="B83" s="348"/>
      <c r="C83" s="571"/>
      <c r="D83" s="571"/>
      <c r="E83" s="571"/>
      <c r="F83" s="571"/>
      <c r="G83" s="571"/>
      <c r="H83" s="571"/>
      <c r="I83" s="571"/>
      <c r="J83" s="571"/>
    </row>
    <row r="84" spans="2:10" ht="18" customHeight="1">
      <c r="B84" s="348"/>
      <c r="C84" s="571"/>
      <c r="D84" s="571"/>
      <c r="E84" s="571"/>
      <c r="F84" s="571"/>
      <c r="G84" s="571"/>
      <c r="H84" s="571"/>
      <c r="I84" s="571"/>
      <c r="J84" s="571"/>
    </row>
    <row r="85" spans="2:10" ht="18" customHeight="1">
      <c r="B85" s="348"/>
      <c r="C85" s="571"/>
      <c r="D85" s="571"/>
      <c r="E85" s="571"/>
      <c r="F85" s="571"/>
      <c r="G85" s="571"/>
      <c r="H85" s="571"/>
      <c r="I85" s="571"/>
      <c r="J85" s="571"/>
    </row>
    <row r="86" spans="2:10" ht="18" customHeight="1">
      <c r="B86" s="348"/>
      <c r="C86" s="571"/>
      <c r="D86" s="571"/>
      <c r="E86" s="571"/>
      <c r="F86" s="571"/>
      <c r="G86" s="571"/>
      <c r="H86" s="571"/>
      <c r="I86" s="571"/>
      <c r="J86" s="571"/>
    </row>
    <row r="87" spans="2:10" ht="18" customHeight="1">
      <c r="B87" s="348"/>
      <c r="C87" s="572"/>
      <c r="D87" s="572"/>
      <c r="E87" s="572"/>
      <c r="F87" s="572"/>
      <c r="G87" s="572"/>
      <c r="H87" s="572"/>
      <c r="I87" s="572"/>
      <c r="J87" s="572"/>
    </row>
    <row r="88" spans="2:10" ht="18" customHeight="1">
      <c r="B88" s="348"/>
      <c r="C88" s="571"/>
      <c r="D88" s="571"/>
      <c r="E88" s="571"/>
      <c r="F88" s="571"/>
      <c r="G88" s="571"/>
      <c r="H88" s="571"/>
      <c r="I88" s="571"/>
      <c r="J88" s="571"/>
    </row>
  </sheetData>
  <sheetProtection sheet="1" selectLockedCells="1"/>
  <mergeCells count="84">
    <mergeCell ref="B1:J1"/>
    <mergeCell ref="B49:J49"/>
    <mergeCell ref="B3:C3"/>
    <mergeCell ref="D3:F3"/>
    <mergeCell ref="H3:J3"/>
    <mergeCell ref="B4:C4"/>
    <mergeCell ref="D4:J4"/>
    <mergeCell ref="B5:C5"/>
    <mergeCell ref="D5:F5"/>
    <mergeCell ref="H5:J5"/>
    <mergeCell ref="G8:H8"/>
    <mergeCell ref="I8:J8"/>
    <mergeCell ref="F6:J6"/>
    <mergeCell ref="E7:J7"/>
    <mergeCell ref="E8:F8"/>
    <mergeCell ref="B8:D8"/>
    <mergeCell ref="B7:D7"/>
    <mergeCell ref="B6:E6"/>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8:J28"/>
    <mergeCell ref="C29:J29"/>
    <mergeCell ref="C30:J30"/>
    <mergeCell ref="C31:J31"/>
    <mergeCell ref="C27:J27"/>
    <mergeCell ref="C26:J26"/>
    <mergeCell ref="C32:J32"/>
    <mergeCell ref="C33:J33"/>
    <mergeCell ref="E42:G42"/>
    <mergeCell ref="H42:J42"/>
    <mergeCell ref="E47:G47"/>
    <mergeCell ref="H47:J47"/>
    <mergeCell ref="B42:D42"/>
    <mergeCell ref="B47:D47"/>
    <mergeCell ref="B52:C52"/>
    <mergeCell ref="D52:J52"/>
    <mergeCell ref="B53:C53"/>
    <mergeCell ref="D53:J53"/>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C73:J73"/>
    <mergeCell ref="C74:J74"/>
    <mergeCell ref="C75:J75"/>
    <mergeCell ref="C76:J76"/>
    <mergeCell ref="C77:J77"/>
    <mergeCell ref="C78:J78"/>
    <mergeCell ref="C79:J79"/>
    <mergeCell ref="C80:J80"/>
    <mergeCell ref="C87:J87"/>
    <mergeCell ref="C88:J88"/>
    <mergeCell ref="C81:J81"/>
    <mergeCell ref="C82:J82"/>
    <mergeCell ref="C83:J83"/>
    <mergeCell ref="C86:J86"/>
    <mergeCell ref="C84:J84"/>
    <mergeCell ref="C85:J85"/>
  </mergeCells>
  <printOptions/>
  <pageMargins left="0.5511811023622047" right="0.5511811023622047" top="0.7874015748031497" bottom="0.3937007874015748" header="0.31496062992125984" footer="0.31496062992125984"/>
  <pageSetup horizontalDpi="600" verticalDpi="600" orientation="portrait" paperSize="9" r:id="rId2"/>
  <headerFooter alignWithMargins="0">
    <oddHeader>&amp;C&amp;"Trebuchet MS,Standaard"&amp;F&amp;R&amp;G</oddHeader>
    <oddFooter>&amp;L&amp;"Trebuchet MS,Standaard"Printdatum: &amp;D&amp;R&amp;"Trebuchet MS,Standaard"&amp;P/&amp;N</oddFooter>
  </headerFooter>
  <rowBreaks count="1" manualBreakCount="1">
    <brk id="48" max="255" man="1"/>
  </rowBreaks>
  <legacyDrawingHF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O34"/>
  <sheetViews>
    <sheetView showZeros="0" workbookViewId="0" topLeftCell="A1">
      <selection activeCell="C9" sqref="C9"/>
    </sheetView>
  </sheetViews>
  <sheetFormatPr defaultColWidth="11.57421875" defaultRowHeight="12.75"/>
  <cols>
    <col min="1" max="1" width="5.140625" style="36" customWidth="1"/>
    <col min="2" max="2" width="12.421875" style="36" customWidth="1"/>
    <col min="3" max="4" width="27.7109375" style="36" customWidth="1"/>
    <col min="5" max="5" width="19.421875" style="38" customWidth="1"/>
    <col min="6" max="6" width="13.421875" style="39" customWidth="1"/>
    <col min="7" max="7" width="7.57421875" style="40" customWidth="1"/>
    <col min="8" max="8" width="15.00390625" style="38" customWidth="1"/>
    <col min="9" max="9" width="26.57421875" style="36" customWidth="1"/>
    <col min="10" max="10" width="22.00390625" style="36" customWidth="1"/>
    <col min="11" max="16384" width="11.57421875" style="36" customWidth="1"/>
  </cols>
  <sheetData>
    <row r="1" spans="1:9" s="41" customFormat="1" ht="18">
      <c r="A1" s="128"/>
      <c r="B1" s="129" t="s">
        <v>105</v>
      </c>
      <c r="C1" s="129" t="str">
        <f>CONCATENATE('BBO en BSW5.PF3 Contact'!$Y$2,", ",'BBO en BSW5.PF3 Contact'!$AA$1," te ",'BBO en BSW5.PF3 Contact'!$AA$2," ")</f>
        <v>,  te  </v>
      </c>
      <c r="D1" s="129"/>
      <c r="E1" s="130"/>
      <c r="F1" s="131"/>
      <c r="G1" s="132"/>
      <c r="H1" s="133"/>
      <c r="I1" s="128"/>
    </row>
    <row r="2" spans="1:9" s="41" customFormat="1" ht="10.5" customHeight="1">
      <c r="A2" s="128"/>
      <c r="B2" s="129"/>
      <c r="C2" s="129"/>
      <c r="D2" s="129"/>
      <c r="E2" s="130"/>
      <c r="F2" s="131"/>
      <c r="G2" s="132"/>
      <c r="H2" s="133"/>
      <c r="I2" s="128"/>
    </row>
    <row r="3" spans="1:9" s="41" customFormat="1" ht="15">
      <c r="A3" s="128"/>
      <c r="B3" s="128" t="s">
        <v>106</v>
      </c>
      <c r="C3" s="128"/>
      <c r="D3" s="134" t="s">
        <v>381</v>
      </c>
      <c r="E3" s="133"/>
      <c r="F3" s="131"/>
      <c r="G3" s="132"/>
      <c r="H3" s="133"/>
      <c r="I3" s="128"/>
    </row>
    <row r="4" spans="1:9" s="42" customFormat="1" ht="21.75" customHeight="1">
      <c r="A4" s="135"/>
      <c r="B4" s="136"/>
      <c r="C4" s="137"/>
      <c r="D4" s="137"/>
      <c r="E4" s="137"/>
      <c r="F4" s="137"/>
      <c r="G4" s="138"/>
      <c r="H4" s="138"/>
      <c r="I4" s="135"/>
    </row>
    <row r="5" spans="1:9" s="37" customFormat="1" ht="23.25" customHeight="1">
      <c r="A5" s="135"/>
      <c r="B5" s="136"/>
      <c r="C5" s="139" t="s">
        <v>2</v>
      </c>
      <c r="D5" s="139" t="s">
        <v>92</v>
      </c>
      <c r="E5" s="139" t="s">
        <v>0</v>
      </c>
      <c r="F5" s="602" t="s">
        <v>57</v>
      </c>
      <c r="G5" s="602"/>
      <c r="H5" s="602"/>
      <c r="I5" s="135"/>
    </row>
    <row r="6" spans="1:9" s="37" customFormat="1" ht="23.25" customHeight="1">
      <c r="A6" s="135"/>
      <c r="B6" s="136"/>
      <c r="C6" s="140" t="s">
        <v>102</v>
      </c>
      <c r="D6" s="140">
        <f>+'BBO en BSW5.PF3 Contact'!$Y$12</f>
        <v>0</v>
      </c>
      <c r="E6" s="140">
        <f>+'BBO en BSW5.PF3 Contact'!$Z$12</f>
        <v>0</v>
      </c>
      <c r="F6" s="601">
        <f>+'BBO en BSW5.PF3 Contact'!$AF$12</f>
        <v>0</v>
      </c>
      <c r="G6" s="601"/>
      <c r="H6" s="601"/>
      <c r="I6" s="135"/>
    </row>
    <row r="7" spans="1:9" s="37" customFormat="1" ht="23.25" customHeight="1">
      <c r="A7" s="135"/>
      <c r="B7" s="136"/>
      <c r="C7" s="140" t="s">
        <v>103</v>
      </c>
      <c r="D7" s="140" t="str">
        <f>+'BBO en BSW5.PF3 Contact'!$Y$6</f>
        <v>BOFAS vzw</v>
      </c>
      <c r="E7" s="140">
        <f>+'BBO en BSW5.PF3 Contact'!$Z$6</f>
      </c>
      <c r="F7" s="601">
        <f>+'BBO en BSW5.PF3 Contact'!$AF$6</f>
      </c>
      <c r="G7" s="601"/>
      <c r="H7" s="601"/>
      <c r="I7" s="135"/>
    </row>
    <row r="8" spans="1:12" s="37" customFormat="1" ht="19.5" customHeight="1">
      <c r="A8" s="135"/>
      <c r="B8" s="136"/>
      <c r="C8" s="140" t="s">
        <v>104</v>
      </c>
      <c r="D8" s="140">
        <f>+'BBO en BSW5.PF3 Contact'!$Y$11</f>
      </c>
      <c r="E8" s="140">
        <f>+'BBO en BSW5.PF3 Contact'!$Z$11</f>
        <v>0</v>
      </c>
      <c r="F8" s="601">
        <f>+'BBO en BSW5.PF3 Contact'!$AF$11</f>
        <v>0</v>
      </c>
      <c r="G8" s="601"/>
      <c r="H8" s="601"/>
      <c r="I8" s="135"/>
      <c r="J8" s="122"/>
      <c r="K8" s="122"/>
      <c r="L8" s="122"/>
    </row>
    <row r="9" spans="1:12" s="37" customFormat="1" ht="19.5" customHeight="1">
      <c r="A9" s="135"/>
      <c r="B9" s="136"/>
      <c r="C9" s="141"/>
      <c r="D9" s="141"/>
      <c r="E9" s="141"/>
      <c r="F9" s="600"/>
      <c r="G9" s="600"/>
      <c r="H9" s="600"/>
      <c r="I9" s="135"/>
      <c r="J9" s="122"/>
      <c r="K9" s="122"/>
      <c r="L9" s="122"/>
    </row>
    <row r="10" spans="1:12" s="37" customFormat="1" ht="19.5" customHeight="1">
      <c r="A10" s="135"/>
      <c r="B10" s="136"/>
      <c r="C10" s="140" t="s">
        <v>382</v>
      </c>
      <c r="D10" s="140" t="str">
        <f>+'BBO en BSW5.PF3 Contact'!$Y$7</f>
        <v>BOFAS vzw</v>
      </c>
      <c r="E10" s="140" t="str">
        <f>+'BBO en BSW5.PF3 Contact'!$Z$7</f>
        <v>Erik Goolaerts</v>
      </c>
      <c r="F10" s="601" t="str">
        <f>+'BBO en BSW5.PF3 Contact'!$AF$7</f>
        <v>erik.goolaerts@bofas.be</v>
      </c>
      <c r="G10" s="601"/>
      <c r="H10" s="601"/>
      <c r="I10" s="135"/>
      <c r="J10" s="122"/>
      <c r="K10" s="122"/>
      <c r="L10" s="122"/>
    </row>
    <row r="11" spans="1:12" s="37" customFormat="1" ht="19.5" customHeight="1">
      <c r="A11" s="135"/>
      <c r="B11" s="136"/>
      <c r="C11" s="140" t="s">
        <v>93</v>
      </c>
      <c r="D11" s="140" t="str">
        <f>+'BBO en BSW5.PF3 Contact'!$Y$15</f>
        <v>BOFAS vzw</v>
      </c>
      <c r="E11" s="140">
        <f>+'BBO en BSW5.PF3 Contact'!$Z$15</f>
      </c>
      <c r="F11" s="601">
        <f>+'BBO en BSW5.PF3 Contact'!$AF$15</f>
      </c>
      <c r="G11" s="601"/>
      <c r="H11" s="601"/>
      <c r="I11" s="135"/>
      <c r="J11" s="122"/>
      <c r="K11" s="122"/>
      <c r="L11" s="122"/>
    </row>
    <row r="12" spans="1:12" s="37" customFormat="1" ht="19.5" customHeight="1">
      <c r="A12" s="135"/>
      <c r="B12" s="136"/>
      <c r="C12" s="137"/>
      <c r="D12" s="137"/>
      <c r="E12" s="137"/>
      <c r="F12" s="137"/>
      <c r="G12" s="138"/>
      <c r="H12" s="138"/>
      <c r="I12" s="135"/>
      <c r="J12" s="122"/>
      <c r="K12" s="122"/>
      <c r="L12" s="122"/>
    </row>
    <row r="13" spans="1:12" s="37" customFormat="1" ht="23.25" customHeight="1">
      <c r="A13" s="142" t="s">
        <v>94</v>
      </c>
      <c r="B13" s="596" t="s">
        <v>95</v>
      </c>
      <c r="C13" s="596" t="s">
        <v>96</v>
      </c>
      <c r="D13" s="596" t="s">
        <v>97</v>
      </c>
      <c r="E13" s="596" t="s">
        <v>98</v>
      </c>
      <c r="F13" s="596" t="s">
        <v>99</v>
      </c>
      <c r="G13" s="596" t="s">
        <v>100</v>
      </c>
      <c r="H13" s="598" t="s">
        <v>107</v>
      </c>
      <c r="I13" s="142" t="s">
        <v>101</v>
      </c>
      <c r="J13" s="122"/>
      <c r="K13" s="122"/>
      <c r="L13" s="122"/>
    </row>
    <row r="14" spans="1:12" s="37" customFormat="1" ht="23.25" customHeight="1">
      <c r="A14" s="143"/>
      <c r="B14" s="597"/>
      <c r="C14" s="597"/>
      <c r="D14" s="597"/>
      <c r="E14" s="597"/>
      <c r="F14" s="597" t="s">
        <v>99</v>
      </c>
      <c r="G14" s="597"/>
      <c r="H14" s="599"/>
      <c r="I14" s="143"/>
      <c r="J14" s="122"/>
      <c r="K14" s="122"/>
      <c r="L14" s="122"/>
    </row>
    <row r="15" spans="1:12" s="37" customFormat="1" ht="14.25">
      <c r="A15" s="144"/>
      <c r="B15" s="145"/>
      <c r="C15" s="146"/>
      <c r="D15" s="147"/>
      <c r="E15" s="148"/>
      <c r="F15" s="148"/>
      <c r="G15" s="149"/>
      <c r="H15" s="150"/>
      <c r="I15" s="148"/>
      <c r="J15" s="122"/>
      <c r="K15" s="122"/>
      <c r="L15" s="122"/>
    </row>
    <row r="16" spans="1:12" s="37" customFormat="1" ht="14.25">
      <c r="A16" s="151"/>
      <c r="B16" s="152"/>
      <c r="C16" s="153"/>
      <c r="D16" s="153"/>
      <c r="E16" s="148"/>
      <c r="F16" s="149"/>
      <c r="G16" s="149"/>
      <c r="H16" s="154"/>
      <c r="I16" s="149"/>
      <c r="J16" s="122"/>
      <c r="K16" s="122"/>
      <c r="L16" s="122"/>
    </row>
    <row r="17" spans="1:12" s="37" customFormat="1" ht="14.25">
      <c r="A17" s="151"/>
      <c r="B17" s="152"/>
      <c r="C17" s="153"/>
      <c r="D17" s="153"/>
      <c r="E17" s="148"/>
      <c r="F17" s="149"/>
      <c r="G17" s="149"/>
      <c r="H17" s="154"/>
      <c r="I17" s="149"/>
      <c r="J17" s="122"/>
      <c r="K17" s="122"/>
      <c r="L17" s="122"/>
    </row>
    <row r="18" spans="1:12" s="37" customFormat="1" ht="14.25">
      <c r="A18" s="151"/>
      <c r="B18" s="152"/>
      <c r="C18" s="153"/>
      <c r="D18" s="153"/>
      <c r="E18" s="148"/>
      <c r="F18" s="149"/>
      <c r="G18" s="149"/>
      <c r="H18" s="154"/>
      <c r="I18" s="149"/>
      <c r="J18" s="122"/>
      <c r="K18" s="122"/>
      <c r="L18" s="122"/>
    </row>
    <row r="19" spans="1:12" s="37" customFormat="1" ht="14.25">
      <c r="A19" s="151"/>
      <c r="B19" s="152"/>
      <c r="C19" s="153"/>
      <c r="D19" s="153"/>
      <c r="E19" s="149"/>
      <c r="F19" s="155"/>
      <c r="G19" s="149"/>
      <c r="H19" s="156"/>
      <c r="I19" s="149"/>
      <c r="J19" s="123"/>
      <c r="K19" s="122"/>
      <c r="L19" s="122"/>
    </row>
    <row r="20" spans="1:12" s="37" customFormat="1" ht="13.5" customHeight="1">
      <c r="A20" s="151"/>
      <c r="B20" s="152"/>
      <c r="C20" s="153"/>
      <c r="D20" s="153"/>
      <c r="E20" s="157"/>
      <c r="F20" s="149"/>
      <c r="G20" s="149"/>
      <c r="H20" s="156"/>
      <c r="I20" s="149"/>
      <c r="J20" s="122"/>
      <c r="K20" s="122"/>
      <c r="L20" s="122"/>
    </row>
    <row r="21" spans="1:12" s="37" customFormat="1" ht="13.5" customHeight="1">
      <c r="A21" s="151"/>
      <c r="B21" s="152"/>
      <c r="C21" s="153"/>
      <c r="D21" s="153"/>
      <c r="E21" s="157"/>
      <c r="F21" s="149"/>
      <c r="G21" s="149"/>
      <c r="H21" s="156"/>
      <c r="I21" s="149"/>
      <c r="J21" s="122"/>
      <c r="K21" s="122"/>
      <c r="L21" s="122"/>
    </row>
    <row r="22" spans="1:12" s="37" customFormat="1" ht="13.5" customHeight="1">
      <c r="A22" s="151"/>
      <c r="B22" s="152"/>
      <c r="C22" s="153"/>
      <c r="D22" s="153"/>
      <c r="E22" s="157"/>
      <c r="F22" s="149"/>
      <c r="G22" s="149"/>
      <c r="H22" s="156"/>
      <c r="I22" s="149"/>
      <c r="J22" s="122"/>
      <c r="K22" s="122"/>
      <c r="L22" s="122"/>
    </row>
    <row r="23" spans="1:12" s="37" customFormat="1" ht="13.5" customHeight="1">
      <c r="A23" s="151"/>
      <c r="B23" s="152"/>
      <c r="C23" s="153"/>
      <c r="D23" s="153"/>
      <c r="E23" s="157"/>
      <c r="F23" s="149"/>
      <c r="G23" s="149"/>
      <c r="H23" s="156"/>
      <c r="I23" s="149"/>
      <c r="J23" s="122"/>
      <c r="K23" s="122"/>
      <c r="L23" s="122"/>
    </row>
    <row r="24" spans="1:12" s="37" customFormat="1" ht="13.5" customHeight="1">
      <c r="A24" s="151"/>
      <c r="B24" s="152"/>
      <c r="C24" s="153"/>
      <c r="D24" s="153"/>
      <c r="E24" s="157"/>
      <c r="F24" s="149"/>
      <c r="G24" s="149"/>
      <c r="H24" s="156"/>
      <c r="I24" s="149"/>
      <c r="J24" s="122"/>
      <c r="K24" s="122"/>
      <c r="L24" s="122"/>
    </row>
    <row r="25" spans="1:12" s="37" customFormat="1" ht="13.5" customHeight="1">
      <c r="A25" s="151"/>
      <c r="B25" s="152"/>
      <c r="C25" s="158"/>
      <c r="D25" s="158"/>
      <c r="E25" s="159"/>
      <c r="F25" s="160"/>
      <c r="G25" s="149"/>
      <c r="H25" s="161"/>
      <c r="I25" s="158"/>
      <c r="J25" s="122"/>
      <c r="K25" s="122"/>
      <c r="L25" s="122"/>
    </row>
    <row r="26" spans="1:12" s="37" customFormat="1" ht="13.5" customHeight="1">
      <c r="A26" s="151"/>
      <c r="B26" s="152"/>
      <c r="C26" s="158"/>
      <c r="D26" s="158"/>
      <c r="E26" s="162"/>
      <c r="F26" s="160"/>
      <c r="G26" s="149"/>
      <c r="H26" s="161"/>
      <c r="I26" s="163"/>
      <c r="J26" s="122"/>
      <c r="K26" s="122"/>
      <c r="L26" s="122"/>
    </row>
    <row r="27" spans="1:12" s="37" customFormat="1" ht="13.5" customHeight="1">
      <c r="A27" s="151"/>
      <c r="B27" s="152"/>
      <c r="C27" s="158"/>
      <c r="D27" s="158"/>
      <c r="E27" s="162"/>
      <c r="F27" s="160"/>
      <c r="G27" s="149"/>
      <c r="H27" s="161"/>
      <c r="I27" s="163"/>
      <c r="J27" s="122"/>
      <c r="K27" s="122"/>
      <c r="L27" s="122"/>
    </row>
    <row r="28" spans="1:12" s="37" customFormat="1" ht="13.5" customHeight="1">
      <c r="A28" s="151"/>
      <c r="B28" s="152"/>
      <c r="C28" s="158"/>
      <c r="D28" s="158"/>
      <c r="E28" s="162"/>
      <c r="F28" s="160"/>
      <c r="G28" s="149"/>
      <c r="H28" s="161"/>
      <c r="I28" s="149"/>
      <c r="J28" s="122"/>
      <c r="K28" s="122"/>
      <c r="L28" s="122"/>
    </row>
    <row r="29" spans="1:12" s="37" customFormat="1" ht="13.5" customHeight="1">
      <c r="A29" s="151"/>
      <c r="B29" s="152"/>
      <c r="C29" s="158"/>
      <c r="D29" s="158"/>
      <c r="E29" s="162"/>
      <c r="F29" s="160"/>
      <c r="G29" s="149"/>
      <c r="H29" s="161"/>
      <c r="I29" s="149"/>
      <c r="J29" s="122"/>
      <c r="K29" s="122"/>
      <c r="L29" s="122"/>
    </row>
    <row r="30" spans="1:12" s="37" customFormat="1" ht="13.5" customHeight="1">
      <c r="A30" s="151"/>
      <c r="B30" s="152"/>
      <c r="C30" s="158"/>
      <c r="D30" s="158"/>
      <c r="E30" s="162"/>
      <c r="F30" s="160"/>
      <c r="G30" s="149"/>
      <c r="H30" s="161"/>
      <c r="I30" s="149"/>
      <c r="J30" s="122"/>
      <c r="K30" s="122"/>
      <c r="L30" s="122"/>
    </row>
    <row r="31" spans="1:12" s="37" customFormat="1" ht="13.5" customHeight="1">
      <c r="A31" s="151"/>
      <c r="B31" s="152"/>
      <c r="C31" s="158"/>
      <c r="D31" s="158"/>
      <c r="E31" s="162"/>
      <c r="F31" s="160"/>
      <c r="G31" s="149"/>
      <c r="H31" s="161"/>
      <c r="I31" s="163"/>
      <c r="J31" s="122"/>
      <c r="K31" s="122"/>
      <c r="L31" s="122"/>
    </row>
    <row r="32" spans="10:15" ht="12.75">
      <c r="J32" s="124"/>
      <c r="K32" s="124"/>
      <c r="L32" s="124"/>
      <c r="O32" s="37"/>
    </row>
    <row r="33" spans="10:15" ht="12.75">
      <c r="J33" s="124"/>
      <c r="K33" s="124"/>
      <c r="L33" s="124"/>
      <c r="O33" s="37"/>
    </row>
    <row r="34" ht="12.75">
      <c r="O34" s="37"/>
    </row>
  </sheetData>
  <sheetProtection password="CBF3" sheet="1" selectLockedCells="1"/>
  <mergeCells count="14">
    <mergeCell ref="F9:H9"/>
    <mergeCell ref="F11:H11"/>
    <mergeCell ref="F5:H5"/>
    <mergeCell ref="F6:H6"/>
    <mergeCell ref="F7:H7"/>
    <mergeCell ref="F8:H8"/>
    <mergeCell ref="F10:H10"/>
    <mergeCell ref="G13:G14"/>
    <mergeCell ref="H13:H14"/>
    <mergeCell ref="B13:B14"/>
    <mergeCell ref="C13:C14"/>
    <mergeCell ref="D13:D14"/>
    <mergeCell ref="E13:E14"/>
    <mergeCell ref="F13:F14"/>
  </mergeCells>
  <printOptions/>
  <pageMargins left="0.7480314960629921" right="0.7480314960629921" top="0.984251968503937" bottom="0.984251968503937" header="0.5118110236220472" footer="0.5118110236220472"/>
  <pageSetup fitToHeight="0" fitToWidth="1" horizontalDpi="600" verticalDpi="600" orientation="landscape" paperSize="9" scale="85" r:id="rId2"/>
  <headerFooter alignWithMargins="0">
    <oddHeader>&amp;LBOFAS&amp;CT5225_FOR_Inhoud en diverse documenten werfmap&amp;Rpg. &amp;P/&amp;N</oddHeader>
    <oddFooter>&amp;L&amp;7datum opmaak: 21/10/2011
vervangt versie: 20/07/2009&amp;C&amp;7formulier
versie 6&amp;R&amp;7Pag &amp;P van &amp;N
Printdatum: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Bofas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T5225_FOR_Inhoud en diverse documenten werfmap_v2.xls</dc:title>
  <dc:subject>Formulier</dc:subject>
  <dc:creator>BOFAS</dc:creator>
  <cp:keywords/>
  <dc:description>document dd:/ aanpassing 1: 26/11/2008; v3 dd 17/07/2009 v4: 24/02/2010</dc:description>
  <cp:lastModifiedBy>Leen Vandenbussche</cp:lastModifiedBy>
  <cp:lastPrinted>2019-09-25T12:28:19Z</cp:lastPrinted>
  <dcterms:created xsi:type="dcterms:W3CDTF">2005-08-22T11:02:07Z</dcterms:created>
  <dcterms:modified xsi:type="dcterms:W3CDTF">2019-09-25T12:30:36Z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