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90" windowWidth="12120" windowHeight="9120" activeTab="0"/>
  </bookViews>
  <sheets>
    <sheet name="Manuel d'utilisation " sheetId="1" r:id="rId1"/>
    <sheet name="1" sheetId="2" r:id="rId2"/>
    <sheet name="2" sheetId="3" r:id="rId3"/>
    <sheet name="3" sheetId="4" r:id="rId4"/>
    <sheet name="4" sheetId="5" r:id="rId5"/>
    <sheet name="5" sheetId="6" r:id="rId6"/>
    <sheet name="6" sheetId="7" r:id="rId7"/>
    <sheet name="7" sheetId="8" r:id="rId8"/>
    <sheet name="8" sheetId="9" r:id="rId9"/>
    <sheet name="Sol Travaux GC" sheetId="10" r:id="rId10"/>
    <sheet name="Eau STEP" sheetId="11" r:id="rId11"/>
    <sheet name="Métré SE et CS" sheetId="12" r:id="rId12"/>
    <sheet name="Rabattement" sheetId="13" state="hidden" r:id="rId13"/>
    <sheet name="Excavation tubée" sheetId="14" state="hidden" r:id="rId14"/>
    <sheet name="Monitoring de l'air" sheetId="15" state="hidden" r:id="rId15"/>
    <sheet name="Historique doc" sheetId="16" state="hidden" r:id="rId16"/>
  </sheets>
  <externalReferences>
    <externalReference r:id="rId19"/>
  </externalReferences>
  <definedNames>
    <definedName name="_xlfn.COUNTIFS" hidden="1">#NAME?</definedName>
    <definedName name="_xlfn.IFERROR" hidden="1">#NAME?</definedName>
    <definedName name="BS_emailcontact" localSheetId="1">'[1]Kwaliteitsplan'!$B$47</definedName>
    <definedName name="BS_emailcontact" localSheetId="2">'[1]Kwaliteitsplan'!$B$47</definedName>
    <definedName name="BS_emailcontact" localSheetId="3">'[1]Kwaliteitsplan'!$B$47</definedName>
    <definedName name="BS_emailcontact" localSheetId="4">'[1]Kwaliteitsplan'!$B$47</definedName>
    <definedName name="BS_emailcontact" localSheetId="5">'[1]Kwaliteitsplan'!$B$47</definedName>
    <definedName name="BS_emailcontact" localSheetId="6">'[1]Kwaliteitsplan'!$B$47</definedName>
    <definedName name="BS_emailcontact" localSheetId="7">'[1]Kwaliteitsplan'!$B$47</definedName>
    <definedName name="BS_emailcontact" localSheetId="8">'[1]Kwaliteitsplan'!$B$47</definedName>
    <definedName name="BS_emailcontact">'[1]Kwaliteitsplan'!$B$47</definedName>
    <definedName name="BS_naam" localSheetId="1">'[1]Kwaliteitsplan'!$B$40</definedName>
    <definedName name="BS_naam" localSheetId="2">'[1]Kwaliteitsplan'!$B$40</definedName>
    <definedName name="BS_naam" localSheetId="3">'[1]Kwaliteitsplan'!$B$40</definedName>
    <definedName name="BS_naam" localSheetId="4">'[1]Kwaliteitsplan'!$B$40</definedName>
    <definedName name="BS_naam" localSheetId="5">'[1]Kwaliteitsplan'!$B$40</definedName>
    <definedName name="BS_naam" localSheetId="6">'[1]Kwaliteitsplan'!$B$40</definedName>
    <definedName name="BS_naam" localSheetId="7">'[1]Kwaliteitsplan'!$B$40</definedName>
    <definedName name="BS_naam" localSheetId="8">'[1]Kwaliteitsplan'!$B$40</definedName>
    <definedName name="BS_naam">'[1]Kwaliteitsplan'!$B$40</definedName>
    <definedName name="BS_naamcontact" localSheetId="1">'[1]Kwaliteitsplan'!$B$42</definedName>
    <definedName name="BS_naamcontact" localSheetId="2">'[1]Kwaliteitsplan'!$B$42</definedName>
    <definedName name="BS_naamcontact" localSheetId="3">'[1]Kwaliteitsplan'!$B$42</definedName>
    <definedName name="BS_naamcontact" localSheetId="4">'[1]Kwaliteitsplan'!$B$42</definedName>
    <definedName name="BS_naamcontact" localSheetId="5">'[1]Kwaliteitsplan'!$B$42</definedName>
    <definedName name="BS_naamcontact" localSheetId="6">'[1]Kwaliteitsplan'!$B$42</definedName>
    <definedName name="BS_naamcontact" localSheetId="7">'[1]Kwaliteitsplan'!$B$42</definedName>
    <definedName name="BS_naamcontact" localSheetId="8">'[1]Kwaliteitsplan'!$B$42</definedName>
    <definedName name="BS_naamcontact">'[1]Kwaliteitsplan'!$B$42</definedName>
    <definedName name="BSD_emailcontact" localSheetId="1">'[1]Kwaliteitsplan'!$B$37</definedName>
    <definedName name="BSD_emailcontact" localSheetId="2">'[1]Kwaliteitsplan'!$B$37</definedName>
    <definedName name="BSD_emailcontact" localSheetId="3">'[1]Kwaliteitsplan'!$B$37</definedName>
    <definedName name="BSD_emailcontact" localSheetId="4">'[1]Kwaliteitsplan'!$B$37</definedName>
    <definedName name="BSD_emailcontact" localSheetId="5">'[1]Kwaliteitsplan'!$B$37</definedName>
    <definedName name="BSD_emailcontact" localSheetId="6">'[1]Kwaliteitsplan'!$B$37</definedName>
    <definedName name="BSD_emailcontact" localSheetId="7">'[1]Kwaliteitsplan'!$B$37</definedName>
    <definedName name="BSD_emailcontact" localSheetId="8">'[1]Kwaliteitsplan'!$B$37</definedName>
    <definedName name="BSD_emailcontact">'[1]Kwaliteitsplan'!$B$37</definedName>
    <definedName name="BSD_naam" localSheetId="1">'[1]Kwaliteitsplan'!$B$31</definedName>
    <definedName name="BSD_naam" localSheetId="2">'[1]Kwaliteitsplan'!$B$31</definedName>
    <definedName name="BSD_naam" localSheetId="3">'[1]Kwaliteitsplan'!$B$31</definedName>
    <definedName name="BSD_naam" localSheetId="4">'[1]Kwaliteitsplan'!$B$31</definedName>
    <definedName name="BSD_naam" localSheetId="5">'[1]Kwaliteitsplan'!$B$31</definedName>
    <definedName name="BSD_naam" localSheetId="6">'[1]Kwaliteitsplan'!$B$31</definedName>
    <definedName name="BSD_naam" localSheetId="7">'[1]Kwaliteitsplan'!$B$31</definedName>
    <definedName name="BSD_naam" localSheetId="8">'[1]Kwaliteitsplan'!$B$31</definedName>
    <definedName name="BSD_naam">'[1]Kwaliteitsplan'!$B$31</definedName>
    <definedName name="BSD_naamcontact" localSheetId="1">'[1]Kwaliteitsplan'!$B$32</definedName>
    <definedName name="BSD_naamcontact" localSheetId="2">'[1]Kwaliteitsplan'!$B$32</definedName>
    <definedName name="BSD_naamcontact" localSheetId="3">'[1]Kwaliteitsplan'!$B$32</definedName>
    <definedName name="BSD_naamcontact" localSheetId="4">'[1]Kwaliteitsplan'!$B$32</definedName>
    <definedName name="BSD_naamcontact" localSheetId="5">'[1]Kwaliteitsplan'!$B$32</definedName>
    <definedName name="BSD_naamcontact" localSheetId="6">'[1]Kwaliteitsplan'!$B$32</definedName>
    <definedName name="BSD_naamcontact" localSheetId="7">'[1]Kwaliteitsplan'!$B$32</definedName>
    <definedName name="BSD_naamcontact" localSheetId="8">'[1]Kwaliteitsplan'!$B$32</definedName>
    <definedName name="BSD_naamcontact">'[1]Kwaliteitsplan'!$B$32</definedName>
    <definedName name="OG_emailcontact" localSheetId="1">'[1]Kwaliteitsplan'!$B$20</definedName>
    <definedName name="OG_emailcontact" localSheetId="2">'[1]Kwaliteitsplan'!$B$20</definedName>
    <definedName name="OG_emailcontact" localSheetId="3">'[1]Kwaliteitsplan'!$B$20</definedName>
    <definedName name="OG_emailcontact" localSheetId="4">'[1]Kwaliteitsplan'!$B$20</definedName>
    <definedName name="OG_emailcontact" localSheetId="5">'[1]Kwaliteitsplan'!$B$20</definedName>
    <definedName name="OG_emailcontact" localSheetId="6">'[1]Kwaliteitsplan'!$B$20</definedName>
    <definedName name="OG_emailcontact" localSheetId="7">'[1]Kwaliteitsplan'!$B$20</definedName>
    <definedName name="OG_emailcontact" localSheetId="8">'[1]Kwaliteitsplan'!$B$20</definedName>
    <definedName name="OG_emailcontact">'[1]Kwaliteitsplan'!$B$20</definedName>
    <definedName name="OG_naam">#REF!</definedName>
    <definedName name="OG_naamcontact">#REF!</definedName>
    <definedName name="_xlnm.Print_Titles" localSheetId="1">'1'!$1:$15</definedName>
    <definedName name="_xlnm.Print_Titles" localSheetId="2">'2'!$1:$15</definedName>
    <definedName name="_xlnm.Print_Titles" localSheetId="3">'3'!$1:$15</definedName>
    <definedName name="_xlnm.Print_Titles" localSheetId="4">'4'!$1:$15</definedName>
    <definedName name="_xlnm.Print_Titles" localSheetId="5">'5'!$1:$15</definedName>
    <definedName name="_xlnm.Print_Titles" localSheetId="6">'6'!$1:$15</definedName>
    <definedName name="_xlnm.Print_Titles" localSheetId="7">'7'!$1:$15</definedName>
    <definedName name="_xlnm.Print_Titles" localSheetId="8">'8'!$1:$15</definedName>
    <definedName name="Station" localSheetId="1">'[1]Kwaliteitsplan'!$B$3</definedName>
    <definedName name="Station" localSheetId="2">'[1]Kwaliteitsplan'!$B$3</definedName>
    <definedName name="Station" localSheetId="3">'[1]Kwaliteitsplan'!$B$3</definedName>
    <definedName name="Station" localSheetId="4">'[1]Kwaliteitsplan'!$B$3</definedName>
    <definedName name="Station" localSheetId="5">'[1]Kwaliteitsplan'!$B$3</definedName>
    <definedName name="Station" localSheetId="6">'[1]Kwaliteitsplan'!$B$3</definedName>
    <definedName name="Station" localSheetId="7">'[1]Kwaliteitsplan'!$B$3</definedName>
    <definedName name="Station" localSheetId="8">'[1]Kwaliteitsplan'!$B$3</definedName>
    <definedName name="Station">'[1]Kwaliteitsplan'!$B$3</definedName>
  </definedNames>
  <calcPr fullCalcOnLoad="1"/>
</workbook>
</file>

<file path=xl/comments1.xml><?xml version="1.0" encoding="utf-8"?>
<comments xmlns="http://schemas.openxmlformats.org/spreadsheetml/2006/main">
  <authors>
    <author>Pierre Bourguignon</author>
  </authors>
  <commentList>
    <comment ref="A37" authorId="0">
      <text>
        <r>
          <rPr>
            <b/>
            <sz val="9"/>
            <rFont val="Tahoma"/>
            <family val="2"/>
          </rPr>
          <t>Pierre Bourguignon:</t>
        </r>
        <r>
          <rPr>
            <sz val="9"/>
            <rFont val="Tahoma"/>
            <family val="2"/>
          </rPr>
          <t xml:space="preserve">
Nomenclature à mettre à jour</t>
        </r>
      </text>
    </comment>
  </commentList>
</comments>
</file>

<file path=xl/sharedStrings.xml><?xml version="1.0" encoding="utf-8"?>
<sst xmlns="http://schemas.openxmlformats.org/spreadsheetml/2006/main" count="720" uniqueCount="373">
  <si>
    <t>x</t>
  </si>
  <si>
    <t>CC</t>
  </si>
  <si>
    <t>Planning</t>
  </si>
  <si>
    <t>2</t>
  </si>
  <si>
    <t>3</t>
  </si>
  <si>
    <t>4</t>
  </si>
  <si>
    <t>5</t>
  </si>
  <si>
    <t>6</t>
  </si>
  <si>
    <t>7</t>
  </si>
  <si>
    <t>1</t>
  </si>
  <si>
    <t>8</t>
  </si>
  <si>
    <t>Suivi des Travaux d'Assainissement du Sol (TAS)</t>
  </si>
  <si>
    <t>Réunions de chantier avec rapport de réunion</t>
  </si>
  <si>
    <t>Suivi environnemental durant les travaux de génie civil</t>
  </si>
  <si>
    <t>Visites de contrôle du responsable environnemental durant les travaux in situ</t>
  </si>
  <si>
    <t>Dossier:</t>
  </si>
  <si>
    <t>BTEXN</t>
  </si>
  <si>
    <t>Rendement</t>
  </si>
  <si>
    <t>Influent</t>
  </si>
  <si>
    <t>Effluent</t>
  </si>
  <si>
    <t>MTBE</t>
  </si>
  <si>
    <t>JOURNAL DE SUIVI ENVIRONNEMENTAL DES TRAVAUX DE GENIE CIVIL</t>
  </si>
  <si>
    <t>N°</t>
  </si>
  <si>
    <t>CHANTIER :</t>
  </si>
  <si>
    <t>DATE :</t>
  </si>
  <si>
    <t>A</t>
  </si>
  <si>
    <t>Estimation (tonnes)</t>
  </si>
  <si>
    <t>Entrepreneur :</t>
  </si>
  <si>
    <t xml:space="preserve">Stockage intermédiaire - Type G1/GK/G2
</t>
  </si>
  <si>
    <t>Sable de remblai + origine - type G1</t>
  </si>
  <si>
    <t>De</t>
  </si>
  <si>
    <t>Heure</t>
  </si>
  <si>
    <t>Desciption des observations</t>
  </si>
  <si>
    <t>Transporteur</t>
  </si>
  <si>
    <t>arrivée du responsable environnemental sur le chantier</t>
  </si>
  <si>
    <t>départ du responsable environnemental du chantier</t>
  </si>
  <si>
    <t>Autres activités</t>
  </si>
  <si>
    <t>Terrassement</t>
  </si>
  <si>
    <t>cette période</t>
  </si>
  <si>
    <t>périodes précédentes</t>
  </si>
  <si>
    <t>Total</t>
  </si>
  <si>
    <t>Le responsable environnemental gardera toujours une copie disponible, il en joindra une copie aux documents de chantier.</t>
  </si>
  <si>
    <t>Par onglet, les données suivantes doivent être mentionnées :</t>
  </si>
  <si>
    <t>• noms des intéressés (personne de contact et nom de la société);</t>
  </si>
  <si>
    <t>• numéro de la visite au terrain;</t>
  </si>
  <si>
    <t>• date de la rédaction du journal;</t>
  </si>
  <si>
    <t>• date, heure d'arrivée et de départ du responsable environnemental;</t>
  </si>
  <si>
    <t>• description des conditions atmosphériques pour autant qu'elles aient un impact négatif sur les travaux ;</t>
  </si>
  <si>
    <t>• descriptions des observations (ex attestation de dégazage pas disponible, nuisance odeur, nuisance due entre autres aux activités de l'entreprise) ;</t>
  </si>
  <si>
    <t>• éventuellement : avis contraignant et/ou remarques;</t>
  </si>
  <si>
    <t>• description des prises d'échantillons, des mesures et analyses à effectuer  (voir tableaux joints) (date estimée du résultat de l'analyse inclus)</t>
  </si>
  <si>
    <t>• planning des travaux pour les prochains jours de travail (à court terme) ;</t>
  </si>
  <si>
    <t>Le responsable environnemental mentionne les informations relatives aux travaux de  terrassement par lot de terres :
• le transporteur (nom de la société + numéro d'immatriculation) par transport ;
• la destination ou l'origine, le type de sol et l'attribution des coûts (voir plus loin);
• le tonnage estimé tel que repris dans le cahier des charges;
• le tonnage estimé par transport.</t>
  </si>
  <si>
    <t>Un lot de terres est uniquement déterminé  par la destination/par l'origine, le type et l'attribution des coûts. Dans le titre de la colonne, le responsable environnemental indique le type de lot de terres comme suit :</t>
  </si>
  <si>
    <t>Destination ou origine :
• nom du centre de traitement de terres;
• "stockage intermédiaire" (en cas de recyclage sur le chantier);
• "transport vers" + nom de la localisation (en cas de réutilisation en dehors du chantier);
• "sable de remblai" + nom d'origine.</t>
  </si>
  <si>
    <t>Type du sol présente le type de traitement ou de réutilisation des terres :</t>
  </si>
  <si>
    <t>• “GK” : terres propres pouvant être réutilisées sur site</t>
  </si>
  <si>
    <t xml:space="preserve">• “B2” :  terres contaminées destinées à un traitement biologique aboutissant à une réutilisation en tant que matériaux de construction (Bouwstof) </t>
  </si>
  <si>
    <t>• “FC” : terres contaminées destinées à un traitement physico-chimique</t>
  </si>
  <si>
    <t>• “T2” : terres contaminées destinées à un traitement thermique aboutissant à une réutilisation en tant que matériaux de construction (Bouwstof)</t>
  </si>
  <si>
    <t>Les terres seront classées selon le type d'affectation le plus élevé auxquelles elles répondent. Si la teneur en limon (silt) influence négativement l'usage ou les coûts de traitement, un "s" sera ajouté (fraction  &lt;63µm), Des autres substances peuvent être ajoutées en fonction des circonstances.</t>
  </si>
  <si>
    <t>Attribution des coûts</t>
  </si>
  <si>
    <t>• ne rien indiquer si les coûts sont à charge de BOFAS;</t>
  </si>
  <si>
    <t>• “étrangers” : coûts qui ne sont pas à charge de BOFAS (ceci concerne par exemple l'assainissement du sol d'une pollution non liée à l'exploitation d'une station-service).</t>
  </si>
  <si>
    <t>• “mixte” : ...</t>
  </si>
  <si>
    <t xml:space="preserve">S'il y a plus de 3 lots, le responsable environnemental créera des colonnes complémentaires nécessaires. </t>
  </si>
  <si>
    <t>Tableaux des prises d'échantillonnages et résultats d'analyses</t>
  </si>
  <si>
    <t>Les tableaux récapitulatifs doivent présenter en cas d'application les résultats d'analyses :</t>
  </si>
  <si>
    <t>Chaque tableau doit contenir les données s'y rapportant</t>
  </si>
  <si>
    <t>Un exemple pour le sol et pour l'eau souterraine a été joint. Le lay-out peut varier mais les informations prévues doivent être claires</t>
  </si>
  <si>
    <t>Métré détaillant le gestion de projet et le suivi environnemental</t>
  </si>
  <si>
    <t>Caractéristiques organoleptiques</t>
  </si>
  <si>
    <t>Date d'échantillonnage</t>
  </si>
  <si>
    <t>Benzène</t>
  </si>
  <si>
    <t>Toluène</t>
  </si>
  <si>
    <t>Ethylbenzène</t>
  </si>
  <si>
    <t>Xylènes</t>
  </si>
  <si>
    <t>Naphtalène</t>
  </si>
  <si>
    <t>Remarques</t>
  </si>
  <si>
    <t>Légende</t>
  </si>
  <si>
    <t>Rem : résultats d'analyse qui ont été envoyés, sont écrits en rouge</t>
  </si>
  <si>
    <t>Identification de l'échantillon</t>
  </si>
  <si>
    <t>Spécification du débit extrait</t>
  </si>
  <si>
    <t xml:space="preserve">Code de l'échantillon </t>
  </si>
  <si>
    <t>Date de l'échantillonnage</t>
  </si>
  <si>
    <t>Période (jours)</t>
  </si>
  <si>
    <t>Intermédiaire</t>
  </si>
  <si>
    <t>Détail pour la détermination des quantités pour le métré relatif au suivi envrironnemental</t>
  </si>
  <si>
    <r>
      <t xml:space="preserve">Activité \ Date </t>
    </r>
    <r>
      <rPr>
        <b/>
        <vertAlign val="superscript"/>
        <sz val="10"/>
        <rFont val="Arial"/>
        <family val="2"/>
      </rPr>
      <t>1</t>
    </r>
  </si>
  <si>
    <t>pièce</t>
  </si>
  <si>
    <t>heure</t>
  </si>
  <si>
    <t xml:space="preserve">Cellules à compléter conformément à la légende ci-dessous </t>
  </si>
  <si>
    <t>Date à laquelle les activités ont eu lieu.</t>
  </si>
  <si>
    <t>Après l'approbation préalable par BOFAS, une dérogation est possible.</t>
  </si>
  <si>
    <t>La feuille de calcul exécute automatiquement le calcul des quantités à introduire dans le métré.</t>
  </si>
  <si>
    <t>Total à reprendre dans le métré</t>
  </si>
  <si>
    <t>Unité</t>
  </si>
  <si>
    <t>Action par</t>
  </si>
  <si>
    <t>Coordinateur BOFAS :</t>
  </si>
  <si>
    <t>Chef de projet BOFAS (également coordinateur-réalisation) :</t>
  </si>
  <si>
    <t>Remarques sécurité / toolboxmeeting / mesures d'air / incidents</t>
  </si>
  <si>
    <t>• aperçu des travaux exécutés depuis la dernière visite de chantier;</t>
  </si>
  <si>
    <t>• brève description par entrepreneur des travaux en cours ;</t>
  </si>
  <si>
    <t>•  numéro de dossier BOFAS et adresse du site à assainir</t>
  </si>
  <si>
    <t xml:space="preserve">• des terres qui ont été évacuées et des terres de remblai avec comparaison aux normes d'application ; </t>
  </si>
  <si>
    <t xml:space="preserve">• du fond et des parois de la zone d'excavation, des terres en stockage intermédiaire, des terres destinées à une réutilisation sur le site, des forages, le tout comparé aux valeurs à obtenir après assainissement ; </t>
  </si>
  <si>
    <t>• du monitoring de l'eau souterraine et comparaison aux normes à obtenir après assainissement ;</t>
  </si>
  <si>
    <t>• du traitement de l'eau souterraine (influent et effluent) et comparaison aux normes de rejet.</t>
  </si>
  <si>
    <t>GSM :</t>
  </si>
  <si>
    <t>Responsable environnemental :</t>
  </si>
  <si>
    <t>stabilisé</t>
  </si>
  <si>
    <t>n° de tubage</t>
  </si>
  <si>
    <t>Echantillon</t>
  </si>
  <si>
    <t>m-ns</t>
  </si>
  <si>
    <t>Données des tubages lors des excavations tubées</t>
  </si>
  <si>
    <t>(1)   Intervalle de profondeur des observations organoleptiques  et quanfication (1,2,3)</t>
  </si>
  <si>
    <t>Odeur/PID/ODP
(1)</t>
  </si>
  <si>
    <t>Remblai 
du tubage</t>
  </si>
  <si>
    <t>ns = niveau du sol</t>
  </si>
  <si>
    <t>Niveau de rabattement d'eau à atteindre</t>
  </si>
  <si>
    <t>DONNEES EN MATIERE DE PIEZOMETRE (cm)</t>
  </si>
  <si>
    <t>Description</t>
  </si>
  <si>
    <t>Position du ns par rapport à un point fixe</t>
  </si>
  <si>
    <t>Position du sommet du piézo sous le ns</t>
  </si>
  <si>
    <t>Position  du sommet de la crépine sous le ns</t>
  </si>
  <si>
    <t>Position  du bas de la crépine sous le ns</t>
  </si>
  <si>
    <t>Niveau de l'eau souterraine sous le sommet du piézo avant le démarrage</t>
  </si>
  <si>
    <t>NIVEAU DE L'EAU SOUTERRAINE SOUS LE SOMMET DU PIEZOMETRE (cm)</t>
  </si>
  <si>
    <t>Date</t>
  </si>
  <si>
    <t>RABATTEMENT DE L'EAU SOUTERRAINE (cm)</t>
  </si>
  <si>
    <t>NIVEAU DE L'EAU SOUTERRAINE SOUS UN POINT FIXE (cm)</t>
  </si>
  <si>
    <t>Remarque</t>
  </si>
  <si>
    <t>point fixe=</t>
  </si>
  <si>
    <t>Date=</t>
  </si>
  <si>
    <t xml:space="preserve">Dossier : </t>
  </si>
  <si>
    <t xml:space="preserve">Influent AAC </t>
  </si>
  <si>
    <t>Effluent AAC</t>
  </si>
  <si>
    <t>Suivi de la qualité d'air dureau les travaux GC</t>
  </si>
  <si>
    <t xml:space="preserve">Type d'appareil de mesures PID </t>
  </si>
  <si>
    <t>Type d'appareil de mesures LEL</t>
  </si>
  <si>
    <t>dans l'excavation 
(ppm)</t>
  </si>
  <si>
    <t>dans l'excavation 
(% LEL)</t>
  </si>
  <si>
    <t>hors de l'excavation 
(% LEL)</t>
  </si>
  <si>
    <t>hors de l'excavation 
(ppm)</t>
  </si>
  <si>
    <t>0.3</t>
  </si>
  <si>
    <t>meetstaat nazicht posten</t>
  </si>
  <si>
    <t>LV</t>
  </si>
  <si>
    <t>0.2</t>
  </si>
  <si>
    <t>referenties</t>
  </si>
  <si>
    <t>0.1</t>
  </si>
  <si>
    <t>aanpassingen mbt BOFAS3 en lay-out</t>
  </si>
  <si>
    <t>LV,YV,PB</t>
  </si>
  <si>
    <t>n° de version</t>
  </si>
  <si>
    <t>description des modifications</t>
  </si>
  <si>
    <t>date de la version</t>
  </si>
  <si>
    <t>Qui</t>
  </si>
  <si>
    <t>Profondeur  (m-ns)</t>
  </si>
  <si>
    <t xml:space="preserve"> Transporteur</t>
  </si>
  <si>
    <t>Résultats d'analyse du fond de fouille et des parois de la zone d'excavation, stockages intermédiaires de terres, forages pendant les travaux d'assainissement 
et comparaison des résultats d'analyse aux normes ou objectifs considérés</t>
  </si>
  <si>
    <t>Projet:</t>
  </si>
  <si>
    <t>Localisation de l'échantillon et MS</t>
  </si>
  <si>
    <t>Spécifications de l'analyse</t>
  </si>
  <si>
    <t>Résultats d'analyse en mg/kg ms</t>
  </si>
  <si>
    <t>Impact gravier</t>
  </si>
  <si>
    <t>Résultats d'analyse en mg/kg ms après réévaluation sur base du facteur correctif (gravier)</t>
  </si>
  <si>
    <t>Echantillon définitif (o/n)</t>
  </si>
  <si>
    <t>Remarques (horizontal/vertical, forage de contrôle, longueur, encore a excaver, fin d'excavation, stock intermédiaire, …)</t>
  </si>
  <si>
    <t>HM somme</t>
  </si>
  <si>
    <t>Hydrocarbures pétroliers
(fractions globales/combinées)</t>
  </si>
  <si>
    <t>Hydrocarbures aromatiques non halogénés</t>
  </si>
  <si>
    <t>Hydrocarbures pétroliers
calculés sur base de la répartition standard diesel</t>
  </si>
  <si>
    <t>Facteur correctif</t>
  </si>
  <si>
    <r>
      <t>Code de l'échantillon</t>
    </r>
    <r>
      <rPr>
        <b/>
        <vertAlign val="superscript"/>
        <sz val="10"/>
        <rFont val="Trebuchet MS"/>
        <family val="2"/>
      </rPr>
      <t>(1)</t>
    </r>
  </si>
  <si>
    <t>X (Lambert)</t>
  </si>
  <si>
    <t>Y (Lambert)</t>
  </si>
  <si>
    <r>
      <t>Refus de forage</t>
    </r>
    <r>
      <rPr>
        <b/>
        <vertAlign val="superscript"/>
        <sz val="10"/>
        <rFont val="Trebuchet MS"/>
        <family val="2"/>
      </rPr>
      <t>(9)</t>
    </r>
  </si>
  <si>
    <t>Zone / fosse d'excavation</t>
  </si>
  <si>
    <t>Profondeur : de (cm-ns) à (cm-ns)</t>
  </si>
  <si>
    <r>
      <t>Phase d'étude</t>
    </r>
    <r>
      <rPr>
        <b/>
        <vertAlign val="superscript"/>
        <sz val="10"/>
        <rFont val="Trebuchet MS"/>
        <family val="2"/>
      </rPr>
      <t>(9)</t>
    </r>
  </si>
  <si>
    <r>
      <t>Terrain naturel (TN) / Remblai (R)</t>
    </r>
    <r>
      <rPr>
        <b/>
        <vertAlign val="superscript"/>
        <sz val="10"/>
        <rFont val="Trebuchet MS"/>
        <family val="2"/>
      </rPr>
      <t>(9)</t>
    </r>
  </si>
  <si>
    <t>Matière sèche (%)</t>
  </si>
  <si>
    <t>Texture</t>
  </si>
  <si>
    <t>Couleur</t>
  </si>
  <si>
    <r>
      <t>Odeur/PID</t>
    </r>
    <r>
      <rPr>
        <b/>
        <vertAlign val="superscript"/>
        <sz val="10"/>
        <rFont val="Trebuchet MS"/>
        <family val="2"/>
      </rPr>
      <t>(2)</t>
    </r>
  </si>
  <si>
    <r>
      <t>Couleur suspecte 
(oui/non)</t>
    </r>
    <r>
      <rPr>
        <b/>
        <vertAlign val="superscript"/>
        <sz val="10"/>
        <rFont val="Trebuchet MS"/>
        <family val="2"/>
      </rPr>
      <t>(9)</t>
    </r>
  </si>
  <si>
    <r>
      <t>Test ODP</t>
    </r>
    <r>
      <rPr>
        <b/>
        <vertAlign val="superscript"/>
        <sz val="10"/>
        <rFont val="Trebuchet MS"/>
        <family val="2"/>
      </rPr>
      <t>(3)</t>
    </r>
  </si>
  <si>
    <t>Date d'envoi de l'échantillon pour analyse</t>
  </si>
  <si>
    <t xml:space="preserve">Heure d'envoi de l'échantillon pour analyse (h) </t>
  </si>
  <si>
    <t xml:space="preserve">Date prévue de réception de l'analyse </t>
  </si>
  <si>
    <t>Date effective de réception de l'analyse</t>
  </si>
  <si>
    <t>Heure effective de réception de l'analyse (h)</t>
  </si>
  <si>
    <r>
      <t>Type d'analyse en urgence demandée (h)</t>
    </r>
    <r>
      <rPr>
        <b/>
        <vertAlign val="superscript"/>
        <sz val="10"/>
        <rFont val="Trebuchet MS"/>
        <family val="2"/>
      </rPr>
      <t>(6) (9)</t>
    </r>
  </si>
  <si>
    <r>
      <t>Type d'analyse en urgence effectuée (h)</t>
    </r>
    <r>
      <rPr>
        <b/>
        <vertAlign val="superscript"/>
        <sz val="10"/>
        <rFont val="Trebuchet MS"/>
        <family val="2"/>
      </rPr>
      <t>(6) (9)</t>
    </r>
  </si>
  <si>
    <r>
      <t>Paquet d'analyse demandé</t>
    </r>
    <r>
      <rPr>
        <b/>
        <vertAlign val="superscript"/>
        <sz val="10"/>
        <rFont val="Trebuchet MS"/>
        <family val="2"/>
      </rPr>
      <t>(6) (9)</t>
    </r>
  </si>
  <si>
    <t>Huile minérale 
EC 5-35</t>
  </si>
  <si>
    <t>Huile minérale 
EC 10-40</t>
  </si>
  <si>
    <t>Fraction
EC 5-8</t>
  </si>
  <si>
    <t>Fraction
EC 8-10</t>
  </si>
  <si>
    <t>Fraction
EC 10-12</t>
  </si>
  <si>
    <t>Fraction
EC 12-16</t>
  </si>
  <si>
    <t>Fraction
EC 16-21</t>
  </si>
  <si>
    <t>Fraction
EC 21-35</t>
  </si>
  <si>
    <t>Xylènes (somme)</t>
  </si>
  <si>
    <r>
      <t>Nature TPH</t>
    </r>
    <r>
      <rPr>
        <b/>
        <vertAlign val="superscript"/>
        <sz val="10"/>
        <rFont val="Trebuchet MS"/>
        <family val="2"/>
      </rPr>
      <t>(7) (9)</t>
    </r>
  </si>
  <si>
    <t>Ali
EC 5-6</t>
  </si>
  <si>
    <t>Ali
EC 6-8</t>
  </si>
  <si>
    <t>Ali
EC 8-10</t>
  </si>
  <si>
    <t>Ali
EC 10-12</t>
  </si>
  <si>
    <t>Ali
EC 12-16</t>
  </si>
  <si>
    <t>Ali
EC 16-21</t>
  </si>
  <si>
    <t>Ali
EC 21-35</t>
  </si>
  <si>
    <t>Aro
EC 6-7</t>
  </si>
  <si>
    <t>Aro
EC 7-8</t>
  </si>
  <si>
    <t>Aro
EC 8-10</t>
  </si>
  <si>
    <t>Aro
EC 10-12</t>
  </si>
  <si>
    <t>Aro
EC 12-16</t>
  </si>
  <si>
    <t>Aro
EC 16-21</t>
  </si>
  <si>
    <t>Aro
EC 21-35</t>
  </si>
  <si>
    <t>Pourcentage de cailloux</t>
  </si>
  <si>
    <t>Pourcentage de fractions fines</t>
  </si>
  <si>
    <r>
      <rPr>
        <b/>
        <sz val="11"/>
        <rFont val="Trebuchet MS"/>
        <family val="2"/>
      </rPr>
      <t>NORMES:</t>
    </r>
    <r>
      <rPr>
        <sz val="11"/>
        <color indexed="10"/>
        <rFont val="Trebuchet MS"/>
        <family val="2"/>
      </rPr>
      <t xml:space="preserve">  </t>
    </r>
    <r>
      <rPr>
        <sz val="11"/>
        <rFont val="Trebuchet MS"/>
        <family val="2"/>
      </rPr>
      <t>Concentrations en</t>
    </r>
    <r>
      <rPr>
        <b/>
        <sz val="11"/>
        <color indexed="10"/>
        <rFont val="Trebuchet MS"/>
        <family val="2"/>
      </rPr>
      <t xml:space="preserve"> gras et rouge</t>
    </r>
    <r>
      <rPr>
        <sz val="11"/>
        <color indexed="10"/>
        <rFont val="Trebuchet MS"/>
        <family val="2"/>
      </rPr>
      <t xml:space="preserve"> </t>
    </r>
    <r>
      <rPr>
        <sz val="11"/>
        <rFont val="Trebuchet MS"/>
        <family val="2"/>
      </rPr>
      <t>si dépassement des objectifs d'assainissement</t>
    </r>
  </si>
  <si>
    <t>Objectif d'assainissement (OA)</t>
  </si>
  <si>
    <t>OA fract. TPH (7)</t>
  </si>
  <si>
    <r>
      <t>OA fract. TPH</t>
    </r>
    <r>
      <rPr>
        <vertAlign val="superscript"/>
        <sz val="10"/>
        <rFont val="Trebuchet MS"/>
        <family val="2"/>
      </rPr>
      <t>(7)</t>
    </r>
  </si>
  <si>
    <r>
      <rPr>
        <b/>
        <sz val="11"/>
        <color indexed="9"/>
        <rFont val="Trebuchet MS"/>
        <family val="2"/>
      </rPr>
      <t>NORMES:</t>
    </r>
    <r>
      <rPr>
        <sz val="11"/>
        <color indexed="9"/>
        <rFont val="Trebuchet MS"/>
        <family val="2"/>
      </rPr>
      <t xml:space="preserve"> </t>
    </r>
    <r>
      <rPr>
        <u val="single"/>
        <sz val="11"/>
        <rFont val="Trebuchet MS"/>
        <family val="2"/>
      </rPr>
      <t>Concentrations en souligné</t>
    </r>
    <r>
      <rPr>
        <sz val="11"/>
        <rFont val="Trebuchet MS"/>
        <family val="2"/>
      </rPr>
      <t xml:space="preserve"> si dépassement de la VS</t>
    </r>
  </si>
  <si>
    <r>
      <t>usage DS:</t>
    </r>
    <r>
      <rPr>
        <b/>
        <vertAlign val="superscript"/>
        <sz val="11"/>
        <rFont val="Trebuchet MS"/>
        <family val="2"/>
      </rPr>
      <t>(9)</t>
    </r>
  </si>
  <si>
    <t>II</t>
  </si>
  <si>
    <r>
      <t>Valeur Seuil (VS)</t>
    </r>
    <r>
      <rPr>
        <b/>
        <vertAlign val="superscript"/>
        <sz val="11"/>
        <rFont val="Trebuchet MS"/>
        <family val="2"/>
      </rPr>
      <t>(6)</t>
    </r>
  </si>
  <si>
    <r>
      <t>Zone 1:</t>
    </r>
    <r>
      <rPr>
        <vertAlign val="superscript"/>
        <sz val="10"/>
        <rFont val="Trebuchet MS"/>
        <family val="2"/>
      </rPr>
      <t>(8)</t>
    </r>
  </si>
  <si>
    <t>15h00</t>
  </si>
  <si>
    <t>09h00</t>
  </si>
  <si>
    <t>24h</t>
  </si>
  <si>
    <t>48h</t>
  </si>
  <si>
    <t>HM(EC5-11)BTEX</t>
  </si>
  <si>
    <t>DI</t>
  </si>
  <si>
    <t>KB1-1</t>
  </si>
  <si>
    <t>autre ou ?</t>
  </si>
  <si>
    <t>KB1-2</t>
  </si>
  <si>
    <t>CW1</t>
  </si>
  <si>
    <t>CH2-1</t>
  </si>
  <si>
    <r>
      <t>Zone 2:</t>
    </r>
    <r>
      <rPr>
        <vertAlign val="superscript"/>
        <sz val="10"/>
        <rFont val="Trebuchet MS"/>
        <family val="2"/>
      </rPr>
      <t>(8)</t>
    </r>
  </si>
  <si>
    <r>
      <t>(1)</t>
    </r>
    <r>
      <rPr>
        <sz val="10"/>
        <rFont val="Trebuchet MS"/>
        <family val="2"/>
      </rPr>
      <t xml:space="preserve"> Pour les échantillons de fond de fouille, on utilise un "B" (Bodem = fond en néerlandais) ; pour les échantillons de paroi, on utilise un "W" (Wand = paroi en néerlandais) ; s'il s'agit d'un stockage intermédiaire de terres, on utilise un "S" (Stock)</t>
    </r>
  </si>
  <si>
    <t>NB. Les échantillons intermédiaires excavés par la suite doivent figurer en italique</t>
  </si>
  <si>
    <r>
      <t xml:space="preserve">(2) </t>
    </r>
    <r>
      <rPr>
        <sz val="10"/>
        <rFont val="Trebuchet MS"/>
        <family val="2"/>
      </rPr>
      <t>o = néant ; * = léger ; ** = modéré ; *** = fort ou valeur PID mesurée</t>
    </r>
  </si>
  <si>
    <r>
      <t xml:space="preserve">(3) </t>
    </r>
    <r>
      <rPr>
        <sz val="10"/>
        <rFont val="Trebuchet MS"/>
        <family val="2"/>
      </rPr>
      <t>o = néant ; * = léger ; ** = modéré ; *** = fort  - remarque : il n'est pas strictement nécessaire de mentionner les odeurs et les réactions huile/eau observées à l'ODP (Oil Detection Pan)</t>
    </r>
  </si>
  <si>
    <r>
      <t xml:space="preserve">(4) </t>
    </r>
    <r>
      <rPr>
        <sz val="10"/>
        <rFont val="Trebuchet MS"/>
        <family val="2"/>
      </rPr>
      <t>Adapter la date proposée en fonction de la date réelle</t>
    </r>
  </si>
  <si>
    <r>
      <t xml:space="preserve">(5) </t>
    </r>
    <r>
      <rPr>
        <sz val="10"/>
        <rFont val="Trebuchet MS"/>
        <family val="2"/>
      </rPr>
      <t>Mentionner l'heure de réception de l'analyse 'overnight' (12h)</t>
    </r>
  </si>
  <si>
    <r>
      <t>(6)</t>
    </r>
    <r>
      <rPr>
        <sz val="10"/>
        <rFont val="Trebuchet MS"/>
        <family val="2"/>
      </rPr>
      <t xml:space="preserve"> A titre indicatif</t>
    </r>
  </si>
  <si>
    <r>
      <rPr>
        <vertAlign val="superscript"/>
        <sz val="10"/>
        <rFont val="Trebuchet MS"/>
        <family val="2"/>
      </rPr>
      <t>(7)</t>
    </r>
    <r>
      <rPr>
        <sz val="10"/>
        <rFont val="Trebuchet MS"/>
        <family val="2"/>
      </rPr>
      <t xml:space="preserve"> Dans le cas de diesel ("DI"), il convient de déterminer les objectifs d'assainissement (OA, sur base des VSH, du BOF_SRA ou autre) et de procéder à l'évaluation en tenant compte de la "répartition standard diesel" ; dans les autres cas (polluant autre que "DI"), il n'y a pas lieu de le faire</t>
    </r>
  </si>
  <si>
    <r>
      <rPr>
        <vertAlign val="superscript"/>
        <sz val="10"/>
        <rFont val="Trebuchet MS"/>
        <family val="2"/>
      </rPr>
      <t xml:space="preserve">(8) </t>
    </r>
    <r>
      <rPr>
        <sz val="10"/>
        <rFont val="Trebuchet MS"/>
        <family val="2"/>
      </rPr>
      <t>Si les objectifs d'assainissement (OA) diffèrent d'une zone à une autre, il convient alors d'utiliser différents tableaux (feuilles excel)</t>
    </r>
  </si>
  <si>
    <r>
      <rPr>
        <vertAlign val="superscript"/>
        <sz val="10"/>
        <rFont val="Trebuchet MS"/>
        <family val="2"/>
      </rPr>
      <t xml:space="preserve">(9) </t>
    </r>
    <r>
      <rPr>
        <sz val="10"/>
        <rFont val="Trebuchet MS"/>
        <family val="2"/>
      </rPr>
      <t>Liste déroulante</t>
    </r>
  </si>
  <si>
    <t>Fraction
EC &gt;8-10</t>
  </si>
  <si>
    <t>Fraction
EC &gt;10-12</t>
  </si>
  <si>
    <t>Fraction
EC &gt;12-16</t>
  </si>
  <si>
    <t>Fraction
EC &gt;16-21</t>
  </si>
  <si>
    <t>Fraction
EC &gt;21-35</t>
  </si>
  <si>
    <t>VS (DS 2018)</t>
  </si>
  <si>
    <t>I</t>
  </si>
  <si>
    <t>III</t>
  </si>
  <si>
    <t>IV</t>
  </si>
  <si>
    <t>V</t>
  </si>
  <si>
    <t>parametre (6)</t>
  </si>
  <si>
    <t>12h</t>
  </si>
  <si>
    <t>72h</t>
  </si>
  <si>
    <t>S</t>
  </si>
  <si>
    <t>HM</t>
  </si>
  <si>
    <t>HM (EC5-11)</t>
  </si>
  <si>
    <t>HM (EC10-40)</t>
  </si>
  <si>
    <t>BTEX</t>
  </si>
  <si>
    <t>BTEX mtbe</t>
  </si>
  <si>
    <t>BTEXN mtbe</t>
  </si>
  <si>
    <t>HM BTEX</t>
  </si>
  <si>
    <t>HM BTEXN</t>
  </si>
  <si>
    <t>HM BTEXN mtbe</t>
  </si>
  <si>
    <t>HM BTEX mtbe</t>
  </si>
  <si>
    <t>EO</t>
  </si>
  <si>
    <t>TN</t>
  </si>
  <si>
    <t>oui</t>
  </si>
  <si>
    <t>list voor</t>
  </si>
  <si>
    <t>Oui</t>
  </si>
  <si>
    <t>EC</t>
  </si>
  <si>
    <t>R</t>
  </si>
  <si>
    <t>non</t>
  </si>
  <si>
    <t>dropdown kolom N</t>
  </si>
  <si>
    <t>PA</t>
  </si>
  <si>
    <t>non défini</t>
  </si>
  <si>
    <t>GC</t>
  </si>
  <si>
    <t>EF</t>
  </si>
  <si>
    <t>MON</t>
  </si>
  <si>
    <t>EI</t>
  </si>
  <si>
    <t>autre/non défini</t>
  </si>
  <si>
    <t>Résultats d'analyse de l'épuration de l'eau souterraine (influent et effluent) et comparaison des résultats d'analyse aux normes de rejet</t>
  </si>
  <si>
    <t>Capacité de l'unité de traitement (IPE):</t>
  </si>
  <si>
    <r>
      <t>m</t>
    </r>
    <r>
      <rPr>
        <b/>
        <vertAlign val="superscript"/>
        <sz val="11"/>
        <rFont val="Trebuchet MS"/>
        <family val="2"/>
      </rPr>
      <t>3</t>
    </r>
    <r>
      <rPr>
        <b/>
        <sz val="11"/>
        <rFont val="Trebuchet MS"/>
        <family val="2"/>
      </rPr>
      <t>/h</t>
    </r>
  </si>
  <si>
    <t>SH, aérateur à plaques et CA</t>
  </si>
  <si>
    <t>Résultats d'analyse en µg/l</t>
  </si>
  <si>
    <t>Remarques (justification du dépassement des normes de rejet)</t>
  </si>
  <si>
    <t>Actions (pour respecter les normes de rejet)</t>
  </si>
  <si>
    <t>Relevé du débitmètre (m³)</t>
  </si>
  <si>
    <t>Debit (m³/h)</t>
  </si>
  <si>
    <t>Huile minérale 
EC 5-10</t>
  </si>
  <si>
    <t>BTEX (somme)</t>
  </si>
  <si>
    <t>HM(EC5-11) BTEX</t>
  </si>
  <si>
    <t>Norme de rejet</t>
  </si>
  <si>
    <t>Caractère Souligné = excède la</t>
  </si>
  <si>
    <t>Caractère en italique = excède la</t>
  </si>
  <si>
    <r>
      <t>VS</t>
    </r>
    <r>
      <rPr>
        <b/>
        <vertAlign val="subscript"/>
        <sz val="11"/>
        <rFont val="Trebuchet MS"/>
        <family val="2"/>
      </rPr>
      <t>nappe</t>
    </r>
  </si>
  <si>
    <r>
      <rPr>
        <sz val="10"/>
        <rFont val="Trebuchet MS"/>
        <family val="2"/>
      </rPr>
      <t>(1) Ajuster la date prévue à la date effective</t>
    </r>
  </si>
  <si>
    <r>
      <rPr>
        <sz val="10"/>
        <rFont val="Trebuchet MS"/>
        <family val="2"/>
      </rPr>
      <t>(2)</t>
    </r>
    <r>
      <rPr>
        <vertAlign val="superscript"/>
        <sz val="10"/>
        <rFont val="Trebuchet MS"/>
        <family val="2"/>
      </rPr>
      <t xml:space="preserve"> </t>
    </r>
    <r>
      <rPr>
        <sz val="10"/>
        <rFont val="Trebuchet MS"/>
        <family val="2"/>
      </rPr>
      <t>Indiquer l'heure de réception de l'analyse s'il s'agit d'une analyse 'overnight'</t>
    </r>
  </si>
  <si>
    <r>
      <rPr>
        <sz val="10"/>
        <rFont val="Trebuchet MS"/>
        <family val="2"/>
      </rPr>
      <t>(3) Liste déroulante</t>
    </r>
  </si>
  <si>
    <t>Remarque : les résultats d'analyse fournis en retard seront colorés en rouge</t>
  </si>
  <si>
    <t>total</t>
  </si>
  <si>
    <t>total général</t>
  </si>
  <si>
    <t>standard</t>
  </si>
  <si>
    <t>quantité</t>
  </si>
  <si>
    <r>
      <t>Les onglets suivants contiennent le formulaire standard pour les travaux GC que BOFAS souhaite voir utilisé. Par période de rapport (de préférence quotidiennement) un onglet  doit être complété. Le JSE est alors envoyé dans son  entièreté aux intéressés</t>
    </r>
    <r>
      <rPr>
        <sz val="10"/>
        <color indexed="10"/>
        <rFont val="Arial"/>
        <family val="2"/>
      </rPr>
      <t xml:space="preserve"> </t>
    </r>
    <r>
      <rPr>
        <sz val="10"/>
        <rFont val="Arial"/>
        <family val="2"/>
      </rPr>
      <t>à la fin de chaque journée. Si nécessaire, le responsable environnemental créera des onglets complémentaires.</t>
    </r>
  </si>
  <si>
    <r>
      <t xml:space="preserve">• nom et GSM </t>
    </r>
    <r>
      <rPr>
        <sz val="10"/>
        <rFont val="Arial"/>
        <family val="0"/>
      </rPr>
      <t>du responsable environnemental (personne sur le chantier et  nom de la société);</t>
    </r>
  </si>
  <si>
    <t>• “G1” : terres pouvant être réutilisée en fonction de l'AGW du 05/07/2018 relatif à la gestion et à la traçabilité des terres</t>
  </si>
  <si>
    <t>• “B1” : terres contaminées destinée à un traitement biologique aboutissant à une réutilisation libre (AGW 05/07/2018 )</t>
  </si>
  <si>
    <t xml:space="preserve">• “T1” : terres contaminées destinées à un traitement thermique aboutissant à une réutilisation selon l'AGW du 05/07/2018 </t>
  </si>
  <si>
    <t>Une schéma indiquant clairement l'endroit où ont été pris les échantillons du sol et du paroi et des forages doit être joint et envoyé</t>
  </si>
  <si>
    <r>
      <t>Centre de traitement - xxx à xxx</t>
    </r>
    <r>
      <rPr>
        <sz val="6"/>
        <color indexed="10"/>
        <rFont val="Trebuchet MS"/>
        <family val="2"/>
      </rPr>
      <t xml:space="preserve"> </t>
    </r>
    <r>
      <rPr>
        <sz val="6"/>
        <rFont val="Trebuchet MS"/>
        <family val="2"/>
      </rPr>
      <t xml:space="preserve">Type G1/GK/G2/B1/B2... - Etranger...
</t>
    </r>
  </si>
  <si>
    <t>Type de traitement (STEP):</t>
  </si>
  <si>
    <t>Journal de Suivi Environnemental (JSE) relatif aux travaux de génie civil (GC)</t>
  </si>
  <si>
    <t>Le responsable environnemental tient un "journal de suivi environnemental" qui vise à présenter le déroulement des travaux d'assainissement exécutés. Ce journal ne peut pas être confondu avec le journal des travaux que l'entrepreneur doit tenir.</t>
  </si>
  <si>
    <t>Le journal de suivi environnemental est un formulaire qui doit être complété par le responsable environnemental après chaque visite au terrain et dont les intéressés (le représentant de BOFAS, le coordinateur sécurité et l'entrepreneur principal) reçoivent une copie par email le jour même de la visite de terrain. Le responsable environnemental joint également l'ensemble des analyses exécutées, photos (dont photos d'ensemble), plans, ...</t>
  </si>
  <si>
    <t xml:space="preserve">• les modifications importantes (ex, contenu, nombre, orientation des citernes, quantité de terres à excaver plus importantes que prévues, présence de massifs de fondations souterraines, ...) par rapport au cahier des charges sont également à reprendre dans le journal environnemental. </t>
  </si>
  <si>
    <t>• les travaux de terrassement exécutés (voir plus loin);</t>
  </si>
  <si>
    <t>• les déchets évacués (ex béton pollué, hydrocarbures, citernes) incluant le transporteur (nom de la société + numéro d'immatriculation) par transport et par destination;</t>
  </si>
  <si>
    <t>• remarques relatives à la sécurité et la santé : rapport concis journalier aussi bien des actions positives que des infractions p.ex.. suivant le checklist T9202 "Visite de chantier sécurité" (EPI, EPC, installation de chantier, signalisation, travaux spécifiques);</t>
  </si>
  <si>
    <r>
      <t>• rapport des réunions toolboxmeeting organisées</t>
    </r>
    <r>
      <rPr>
        <sz val="10"/>
        <color indexed="10"/>
        <rFont val="Arial"/>
        <family val="2"/>
      </rPr>
      <t xml:space="preserve"> </t>
    </r>
    <r>
      <rPr>
        <sz val="10"/>
        <rFont val="Arial"/>
        <family val="2"/>
      </rPr>
      <t>(avec mention des sujets abordés, des personnes présentes, …), résultats des mesures d'air (PID, LIE, ...), rapport des incidents et de non respect des mesures de prévention, des procédures. Si nécessaire, des onglets supplémentaires sont créés pour un suivi plus approfondi (ex : excavation tubée, mesures LEL, ... Il y a quelques tableaux standards cachés dans les onglets, clique droit sur les onglets et cliquer sur "afficher"; de même d'autres onglets peuvent être ajoutés par l'expert).</t>
    </r>
  </si>
  <si>
    <t>Transporteur :
Immatriculation de la remorque quittant le chantier avec les terres à traiter</t>
  </si>
  <si>
    <t>• “G2” : terres pouvant être réutilisées en tant que matériaux de construction (Bouwstof)</t>
  </si>
  <si>
    <t>• “ST” : terres contaminées impropres à un traitement devant être mises en décharge</t>
  </si>
  <si>
    <t xml:space="preserve">Le responsable environnemental joint au JSE les tableaux récapitulatifs des échantillons 
prélevés et des résultats d'analyses. Doivent également se retrouver dans le JSE toutes les informations nécessaires pour un bon suivi des travaux d'assainissement et pour permettre le contrôle des décomptes </t>
  </si>
  <si>
    <t>Lors de l'introduction du décompte des prestations, les détails des prestations concernant les postes relatifs à la gestion de projet et suivi environnemental (onglet Métré SE et CS) doivent être joints sur une feuille (Excel) individuelle</t>
  </si>
  <si>
    <t>7.2</t>
  </si>
  <si>
    <t>7.2.1</t>
  </si>
  <si>
    <t>7.2.2</t>
  </si>
  <si>
    <t>7.2.3</t>
  </si>
  <si>
    <t>7.3</t>
  </si>
  <si>
    <t>7.3.2</t>
  </si>
  <si>
    <t>7.3.3</t>
  </si>
  <si>
    <t>7.3.4</t>
  </si>
  <si>
    <t xml:space="preserve">demandeur BOFAS: </t>
  </si>
  <si>
    <t>N° de dossier:</t>
  </si>
  <si>
    <t>SUIVI DES TRAVAUX D'ASSAINISSEMENT (TA)</t>
  </si>
  <si>
    <t>RÉUNION DE CHANTIER AVEC RAPPORT DE RÉUNION</t>
  </si>
  <si>
    <t>Frais de déplacement*</t>
  </si>
  <si>
    <t>SUIVI ENVIRONNEMENTAL DURANT LES TRAVAUX DE GÉNIE CIVIL</t>
  </si>
  <si>
    <t>Légende:</t>
  </si>
  <si>
    <r>
      <t>Conduite et/ou participation à la réunion de chantier</t>
    </r>
    <r>
      <rPr>
        <vertAlign val="superscript"/>
        <sz val="8"/>
        <rFont val="Arial"/>
        <family val="2"/>
      </rPr>
      <t xml:space="preserve"> 2</t>
    </r>
  </si>
  <si>
    <r>
      <t>Elaboration du rapport de réunion</t>
    </r>
    <r>
      <rPr>
        <vertAlign val="superscript"/>
        <sz val="8"/>
        <rFont val="Arial"/>
        <family val="2"/>
      </rPr>
      <t xml:space="preserve"> 3</t>
    </r>
  </si>
  <si>
    <r>
      <t>Elaboration du journal de suivi environnemental</t>
    </r>
    <r>
      <rPr>
        <vertAlign val="superscript"/>
        <sz val="8"/>
        <rFont val="Arial"/>
        <family val="2"/>
      </rPr>
      <t xml:space="preserve"> 3</t>
    </r>
  </si>
  <si>
    <r>
      <t>Présence du responsable environnemental sur chantier</t>
    </r>
    <r>
      <rPr>
        <vertAlign val="superscript"/>
        <sz val="8"/>
        <rFont val="Arial"/>
        <family val="2"/>
      </rPr>
      <t xml:space="preserve"> 4</t>
    </r>
  </si>
  <si>
    <r>
      <t>Frais de déplacement</t>
    </r>
    <r>
      <rPr>
        <vertAlign val="superscript"/>
        <sz val="8"/>
        <rFont val="Arial"/>
        <family val="2"/>
      </rPr>
      <t xml:space="preserve"> 5</t>
    </r>
  </si>
  <si>
    <t xml:space="preserve">Bofas prévoit standard la présence: </t>
  </si>
  <si>
    <t>du RE et du responsable de projet pendant la réunion de démarrage (= 2 réunions de chantier)</t>
  </si>
  <si>
    <t>du RE ou du responsable de projet pendant la réunion de chantier ou la réception provisoire en cas où le suivi environnemental n'est pas en exécution (=1 réunion de chantier)</t>
  </si>
  <si>
    <t>du RE pendant la réunion de chantier en cas où le suivi environnemental est en exécution (= 0 réunions de chantier)</t>
  </si>
  <si>
    <t>Entrer la valeur 1 lorsqu'un rapport est rédigé et, remplacer la valeur calculée si celle-ci est erronée.</t>
  </si>
  <si>
    <t xml:space="preserve">Préciser les heures de suivi environnemental sur site telles qu'elles figurent dans le journal de suivi environnemental. </t>
  </si>
  <si>
    <t>Indiquer le nombre de déplacements et remplacer la valeur calculée si celle-ci est incorrecte.</t>
  </si>
  <si>
    <t>Tableaux de synthèse des (packets) analyse en urgence</t>
  </si>
  <si>
    <t>Tableau de synthèse (des paquets) d'analyse en urgence</t>
  </si>
  <si>
    <r>
      <t>Date d'envoi de l'échantillon pour analyse</t>
    </r>
    <r>
      <rPr>
        <b/>
        <vertAlign val="superscript"/>
        <sz val="10"/>
        <rFont val="Trebuchet MS"/>
        <family val="2"/>
      </rPr>
      <t xml:space="preserve"> (1)</t>
    </r>
  </si>
  <si>
    <r>
      <t>Date effective de réception de l'analyse</t>
    </r>
    <r>
      <rPr>
        <b/>
        <vertAlign val="superscript"/>
        <sz val="10"/>
        <rFont val="Trebuchet MS"/>
        <family val="2"/>
      </rPr>
      <t xml:space="preserve"> (1)</t>
    </r>
  </si>
  <si>
    <r>
      <rPr>
        <sz val="10"/>
        <rFont val="Trebuchet MS"/>
        <family val="2"/>
      </rPr>
      <t>(4) Dénomination du paquet d'analyse conformément au tableau d'analyse en urgence</t>
    </r>
  </si>
  <si>
    <t xml:space="preserve">Caractère gras  et rouge = excède la  </t>
  </si>
  <si>
    <r>
      <t xml:space="preserve">Type d'analyse en urgence demandée (h) </t>
    </r>
    <r>
      <rPr>
        <b/>
        <vertAlign val="superscript"/>
        <sz val="10"/>
        <rFont val="Trebuchet MS"/>
        <family val="2"/>
      </rPr>
      <t>(3)</t>
    </r>
  </si>
  <si>
    <r>
      <t xml:space="preserve">Type d'analyse en urgence effectuée (h) </t>
    </r>
    <r>
      <rPr>
        <b/>
        <vertAlign val="superscript"/>
        <sz val="10"/>
        <rFont val="Trebuchet MS"/>
        <family val="2"/>
      </rPr>
      <t>(3)</t>
    </r>
  </si>
  <si>
    <r>
      <t xml:space="preserve">Paquet d'analyse demandé </t>
    </r>
    <r>
      <rPr>
        <b/>
        <vertAlign val="superscript"/>
        <sz val="10"/>
        <rFont val="Trebuchet MS"/>
        <family val="2"/>
      </rPr>
      <t>(4) (3)</t>
    </r>
  </si>
  <si>
    <r>
      <t>Heure effective de réception de l'analyse (h)</t>
    </r>
    <r>
      <rPr>
        <b/>
        <vertAlign val="superscript"/>
        <sz val="10"/>
        <rFont val="Trebuchet MS"/>
        <family val="2"/>
      </rPr>
      <t xml:space="preserve"> (2)</t>
    </r>
  </si>
</sst>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quot;Yes&quot;;&quot;Yes&quot;;&quot;No&quot;"/>
    <numFmt numFmtId="181" formatCode="&quot;True&quot;;&quot;True&quot;;&quot;False&quot;"/>
    <numFmt numFmtId="182" formatCode="&quot;On&quot;;&quot;On&quot;;&quot;Off&quot;"/>
    <numFmt numFmtId="183" formatCode="[$€-2]\ #,##0.00_);[Red]\([$€-2]\ #,##0.00\)"/>
    <numFmt numFmtId="184" formatCode="[$-413]d\ mmmm\ yyyy;@"/>
    <numFmt numFmtId="185" formatCode="dd\ mmm\ yyyy"/>
    <numFmt numFmtId="186" formatCode="dd\-mmm\-yy"/>
    <numFmt numFmtId="187" formatCode="d/mm/yy;@"/>
    <numFmt numFmtId="188" formatCode="d/mm"/>
    <numFmt numFmtId="189" formatCode="d/mm\ h:mm"/>
    <numFmt numFmtId="190" formatCode="[$-813]dddd\ d\ mmmm\ yyyy"/>
    <numFmt numFmtId="191" formatCode="dd\.mm\.yy;@"/>
    <numFmt numFmtId="192" formatCode="\&lt;00"/>
    <numFmt numFmtId="193" formatCode="General;\&lt;General"/>
    <numFmt numFmtId="194" formatCode="d/mm/yyyy;@"/>
    <numFmt numFmtId="195" formatCode="0.0000"/>
    <numFmt numFmtId="196" formatCode="[$-80C]dddd\ d\ mmmm\ yyyy"/>
    <numFmt numFmtId="197" formatCode="h:mm;@"/>
  </numFmts>
  <fonts count="92">
    <font>
      <sz val="10"/>
      <name val="Arial"/>
      <family val="0"/>
    </font>
    <font>
      <u val="single"/>
      <sz val="10"/>
      <color indexed="12"/>
      <name val="Arial"/>
      <family val="2"/>
    </font>
    <font>
      <sz val="10"/>
      <name val="Trebuchet MS"/>
      <family val="2"/>
    </font>
    <font>
      <u val="single"/>
      <sz val="10"/>
      <color indexed="36"/>
      <name val="Arial"/>
      <family val="2"/>
    </font>
    <font>
      <b/>
      <sz val="12"/>
      <name val="Trebuchet MS"/>
      <family val="2"/>
    </font>
    <font>
      <sz val="8"/>
      <name val="Trebuchet MS"/>
      <family val="2"/>
    </font>
    <font>
      <b/>
      <sz val="10"/>
      <name val="Trebuchet MS"/>
      <family val="2"/>
    </font>
    <font>
      <b/>
      <sz val="8"/>
      <name val="Trebuchet MS"/>
      <family val="2"/>
    </font>
    <font>
      <sz val="6"/>
      <name val="Trebuchet MS"/>
      <family val="2"/>
    </font>
    <font>
      <sz val="8"/>
      <name val="Arial"/>
      <family val="2"/>
    </font>
    <font>
      <b/>
      <sz val="10"/>
      <name val="Arial"/>
      <family val="2"/>
    </font>
    <font>
      <b/>
      <vertAlign val="superscript"/>
      <sz val="10"/>
      <name val="Arial"/>
      <family val="2"/>
    </font>
    <font>
      <vertAlign val="superscript"/>
      <sz val="8"/>
      <name val="Arial"/>
      <family val="2"/>
    </font>
    <font>
      <vertAlign val="superscript"/>
      <sz val="10"/>
      <name val="Arial"/>
      <family val="2"/>
    </font>
    <font>
      <i/>
      <sz val="10"/>
      <name val="Arial"/>
      <family val="2"/>
    </font>
    <font>
      <sz val="10"/>
      <color indexed="10"/>
      <name val="Arial"/>
      <family val="2"/>
    </font>
    <font>
      <sz val="9"/>
      <name val="Tahoma"/>
      <family val="2"/>
    </font>
    <font>
      <b/>
      <sz val="9"/>
      <name val="Tahoma"/>
      <family val="2"/>
    </font>
    <font>
      <sz val="6"/>
      <color indexed="10"/>
      <name val="Trebuchet MS"/>
      <family val="2"/>
    </font>
    <font>
      <sz val="11"/>
      <name val="Trebuchet MS"/>
      <family val="2"/>
    </font>
    <font>
      <b/>
      <sz val="14"/>
      <name val="Trebuchet MS"/>
      <family val="2"/>
    </font>
    <font>
      <b/>
      <sz val="9"/>
      <name val="Trebuchet MS"/>
      <family val="2"/>
    </font>
    <font>
      <b/>
      <sz val="10"/>
      <color indexed="9"/>
      <name val="Trebuchet MS"/>
      <family val="2"/>
    </font>
    <font>
      <sz val="9"/>
      <name val="Trebuchet MS"/>
      <family val="2"/>
    </font>
    <font>
      <b/>
      <sz val="18"/>
      <name val="Trebuchet MS"/>
      <family val="2"/>
    </font>
    <font>
      <sz val="12"/>
      <name val="Trebuchet MS"/>
      <family val="2"/>
    </font>
    <font>
      <b/>
      <sz val="11"/>
      <name val="Trebuchet MS"/>
      <family val="2"/>
    </font>
    <font>
      <sz val="11"/>
      <name val="Arial"/>
      <family val="2"/>
    </font>
    <font>
      <b/>
      <vertAlign val="superscript"/>
      <sz val="10"/>
      <name val="Trebuchet MS"/>
      <family val="2"/>
    </font>
    <font>
      <b/>
      <sz val="11"/>
      <color indexed="10"/>
      <name val="Trebuchet MS"/>
      <family val="2"/>
    </font>
    <font>
      <sz val="11"/>
      <color indexed="10"/>
      <name val="Trebuchet MS"/>
      <family val="2"/>
    </font>
    <font>
      <b/>
      <sz val="10"/>
      <color indexed="10"/>
      <name val="Trebuchet MS"/>
      <family val="2"/>
    </font>
    <font>
      <vertAlign val="superscript"/>
      <sz val="10"/>
      <name val="Trebuchet MS"/>
      <family val="2"/>
    </font>
    <font>
      <u val="single"/>
      <sz val="11"/>
      <name val="Trebuchet MS"/>
      <family val="2"/>
    </font>
    <font>
      <b/>
      <sz val="11"/>
      <color indexed="9"/>
      <name val="Trebuchet MS"/>
      <family val="2"/>
    </font>
    <font>
      <sz val="11"/>
      <color indexed="9"/>
      <name val="Trebuchet MS"/>
      <family val="2"/>
    </font>
    <font>
      <b/>
      <vertAlign val="superscript"/>
      <sz val="11"/>
      <name val="Trebuchet MS"/>
      <family val="2"/>
    </font>
    <font>
      <b/>
      <u val="single"/>
      <sz val="10"/>
      <name val="Trebuchet MS"/>
      <family val="2"/>
    </font>
    <font>
      <u val="single"/>
      <sz val="10"/>
      <name val="Trebuchet MS"/>
      <family val="2"/>
    </font>
    <font>
      <vertAlign val="superscript"/>
      <sz val="8"/>
      <name val="Trebuchet MS"/>
      <family val="2"/>
    </font>
    <font>
      <i/>
      <sz val="10"/>
      <name val="Trebuchet MS"/>
      <family val="2"/>
    </font>
    <font>
      <sz val="8"/>
      <color indexed="10"/>
      <name val="Trebuchet MS"/>
      <family val="2"/>
    </font>
    <font>
      <sz val="18"/>
      <name val="Arial"/>
      <family val="2"/>
    </font>
    <font>
      <sz val="12"/>
      <name val="Arial"/>
      <family val="2"/>
    </font>
    <font>
      <b/>
      <vertAlign val="subscript"/>
      <sz val="11"/>
      <name val="Trebuchet MS"/>
      <family val="2"/>
    </font>
    <font>
      <i/>
      <sz val="8"/>
      <name val="Trebuchet MS"/>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49"/>
      <name val="Trebuchet MS"/>
      <family val="2"/>
    </font>
    <font>
      <sz val="10"/>
      <color indexed="10"/>
      <name val="Trebuchet MS"/>
      <family val="2"/>
    </font>
    <font>
      <b/>
      <sz val="12"/>
      <color indexed="10"/>
      <name val="Trebuchet MS"/>
      <family val="2"/>
    </font>
    <font>
      <b/>
      <sz val="8"/>
      <name val="Arial"/>
      <family val="2"/>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5"/>
      <name val="Trebuchet MS"/>
      <family val="2"/>
    </font>
    <font>
      <b/>
      <sz val="11"/>
      <color rgb="FFFF0000"/>
      <name val="Trebuchet MS"/>
      <family val="2"/>
    </font>
    <font>
      <b/>
      <sz val="10"/>
      <color theme="8"/>
      <name val="Trebuchet MS"/>
      <family val="2"/>
    </font>
    <font>
      <sz val="10"/>
      <color theme="5"/>
      <name val="Trebuchet MS"/>
      <family val="2"/>
    </font>
    <font>
      <b/>
      <sz val="12"/>
      <color rgb="FFFF0000"/>
      <name val="Trebuchet MS"/>
      <family val="2"/>
    </font>
    <font>
      <sz val="10"/>
      <color rgb="FFFF0000"/>
      <name val="Arial"/>
      <family val="2"/>
    </font>
    <font>
      <b/>
      <sz val="10"/>
      <color theme="8" tint="-0.24997000396251678"/>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13"/>
        <bgColor indexed="64"/>
      </patternFill>
    </fill>
    <fill>
      <patternFill patternType="solid">
        <fgColor rgb="FFFFFF99"/>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style="thin"/>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medium"/>
    </border>
    <border>
      <left style="thin"/>
      <right style="thin"/>
      <top style="medium"/>
      <bottom style="medium"/>
    </border>
    <border>
      <left style="thin"/>
      <right style="thin"/>
      <top style="medium"/>
      <bottom style="thin"/>
    </border>
    <border>
      <left style="thin"/>
      <right style="thin"/>
      <top>
        <color indexed="63"/>
      </top>
      <bottom style="thin"/>
    </border>
    <border>
      <left style="thin"/>
      <right style="thin"/>
      <top style="thin"/>
      <bottom style="medium"/>
    </border>
    <border>
      <left style="thin"/>
      <right style="medium"/>
      <top>
        <color indexed="63"/>
      </top>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thin"/>
      <right style="medium"/>
      <top style="thin"/>
      <bottom>
        <color indexed="63"/>
      </bottom>
    </border>
    <border>
      <left style="medium"/>
      <right style="medium"/>
      <top style="medium"/>
      <bottom>
        <color indexed="63"/>
      </bottom>
    </border>
    <border>
      <left style="medium"/>
      <right style="thin"/>
      <top style="thin"/>
      <bottom style="medium"/>
    </border>
    <border>
      <left>
        <color indexed="63"/>
      </left>
      <right>
        <color indexed="63"/>
      </right>
      <top style="medium"/>
      <bottom style="thin"/>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medium"/>
      <top style="medium"/>
      <bottom style="medium"/>
    </border>
    <border>
      <left style="thin"/>
      <right/>
      <top style="medium"/>
      <bottom style="medium"/>
    </border>
    <border>
      <left>
        <color indexed="63"/>
      </left>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top style="medium"/>
      <bottom/>
    </border>
    <border>
      <left>
        <color indexed="63"/>
      </left>
      <right style="thin"/>
      <top style="medium"/>
      <bottom style="thin"/>
    </border>
    <border>
      <left style="thin"/>
      <right>
        <color indexed="63"/>
      </right>
      <top style="medium"/>
      <bottom style="thin"/>
    </border>
    <border>
      <left style="medium"/>
      <right style="thin"/>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style="medium"/>
      <right style="thin"/>
      <top style="medium"/>
      <bottom/>
    </border>
    <border>
      <left style="thin"/>
      <right style="thin"/>
      <top style="medium"/>
      <bottom/>
    </border>
    <border>
      <left style="thin"/>
      <right style="medium"/>
      <top style="medium"/>
      <bottom/>
    </border>
    <border>
      <left style="thin"/>
      <right/>
      <top style="medium"/>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medium"/>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0" fillId="0" borderId="0">
      <alignment/>
      <protection/>
    </xf>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799">
    <xf numFmtId="0" fontId="0" fillId="0" borderId="0" xfId="0" applyAlignment="1">
      <alignment/>
    </xf>
    <xf numFmtId="0" fontId="2" fillId="0" borderId="0" xfId="0" applyFont="1" applyAlignment="1">
      <alignment/>
    </xf>
    <xf numFmtId="0" fontId="0" fillId="0" borderId="0" xfId="0" applyAlignment="1">
      <alignment wrapText="1"/>
    </xf>
    <xf numFmtId="0" fontId="10" fillId="0" borderId="0" xfId="0" applyFont="1" applyAlignment="1">
      <alignment wrapText="1"/>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wrapText="1"/>
    </xf>
    <xf numFmtId="0" fontId="0" fillId="0" borderId="10" xfId="0" applyBorder="1" applyAlignment="1">
      <alignment/>
    </xf>
    <xf numFmtId="0" fontId="10" fillId="0" borderId="11" xfId="0" applyFont="1" applyFill="1" applyBorder="1" applyAlignment="1" applyProtection="1">
      <alignment horizontal="center" vertical="center" wrapText="1"/>
      <protection/>
    </xf>
    <xf numFmtId="0" fontId="10" fillId="0" borderId="11" xfId="0" applyFont="1" applyFill="1" applyBorder="1" applyAlignment="1" applyProtection="1">
      <alignment vertical="center" wrapText="1"/>
      <protection/>
    </xf>
    <xf numFmtId="187" fontId="0" fillId="33" borderId="11" xfId="0" applyNumberFormat="1" applyFont="1" applyFill="1" applyBorder="1" applyAlignment="1">
      <alignment textRotation="90"/>
    </xf>
    <xf numFmtId="0" fontId="10" fillId="0" borderId="11" xfId="0" applyFont="1" applyBorder="1" applyAlignment="1">
      <alignment horizontal="center" wrapText="1"/>
    </xf>
    <xf numFmtId="0" fontId="0" fillId="33" borderId="0" xfId="0" applyFill="1" applyAlignment="1">
      <alignment/>
    </xf>
    <xf numFmtId="0" fontId="13" fillId="0" borderId="0" xfId="0" applyFont="1" applyAlignment="1">
      <alignment/>
    </xf>
    <xf numFmtId="0" fontId="0" fillId="0" borderId="0" xfId="0" applyAlignment="1">
      <alignment horizontal="left"/>
    </xf>
    <xf numFmtId="0" fontId="10" fillId="0" borderId="0" xfId="0" applyFont="1" applyAlignment="1">
      <alignment/>
    </xf>
    <xf numFmtId="0" fontId="10" fillId="0" borderId="11" xfId="0" applyFont="1" applyFill="1" applyBorder="1" applyAlignment="1" applyProtection="1">
      <alignment horizontal="left" vertical="center" wrapText="1"/>
      <protection/>
    </xf>
    <xf numFmtId="0" fontId="0" fillId="0" borderId="0" xfId="0" applyFont="1" applyAlignment="1">
      <alignment/>
    </xf>
    <xf numFmtId="0" fontId="0" fillId="0" borderId="0" xfId="0" applyFont="1" applyAlignment="1">
      <alignment wrapText="1"/>
    </xf>
    <xf numFmtId="0" fontId="2" fillId="0" borderId="12" xfId="0" applyFont="1" applyBorder="1" applyAlignment="1" applyProtection="1">
      <alignment/>
      <protection/>
    </xf>
    <xf numFmtId="0" fontId="19" fillId="0" borderId="0" xfId="57" applyFont="1">
      <alignment/>
      <protection/>
    </xf>
    <xf numFmtId="0" fontId="2" fillId="0" borderId="0" xfId="57" applyFont="1" applyAlignment="1">
      <alignment horizontal="left" vertical="center"/>
      <protection/>
    </xf>
    <xf numFmtId="0" fontId="21" fillId="34" borderId="13" xfId="57" applyFont="1" applyFill="1" applyBorder="1" applyAlignment="1">
      <alignment horizontal="center"/>
      <protection/>
    </xf>
    <xf numFmtId="0" fontId="21" fillId="34" borderId="11" xfId="57" applyFont="1" applyFill="1" applyBorder="1" applyAlignment="1">
      <alignment horizontal="center"/>
      <protection/>
    </xf>
    <xf numFmtId="0" fontId="7" fillId="0" borderId="13" xfId="57" applyFont="1" applyBorder="1" applyAlignment="1">
      <alignment horizontal="center"/>
      <protection/>
    </xf>
    <xf numFmtId="0" fontId="7" fillId="0" borderId="0" xfId="57" applyFont="1" applyAlignment="1">
      <alignment horizontal="center"/>
      <protection/>
    </xf>
    <xf numFmtId="0" fontId="7" fillId="0" borderId="11" xfId="57" applyFont="1" applyBorder="1" applyAlignment="1">
      <alignment horizontal="center"/>
      <protection/>
    </xf>
    <xf numFmtId="0" fontId="5" fillId="0" borderId="11" xfId="57" applyFont="1" applyBorder="1">
      <alignment/>
      <protection/>
    </xf>
    <xf numFmtId="0" fontId="5" fillId="0" borderId="11" xfId="57" applyFont="1" applyBorder="1" applyAlignment="1">
      <alignment horizontal="center"/>
      <protection/>
    </xf>
    <xf numFmtId="0" fontId="5" fillId="0" borderId="11" xfId="57" applyFont="1" applyBorder="1" applyAlignment="1">
      <alignment horizontal="left"/>
      <protection/>
    </xf>
    <xf numFmtId="0" fontId="5" fillId="0" borderId="11" xfId="57" applyFont="1" applyBorder="1" applyAlignment="1">
      <alignment/>
      <protection/>
    </xf>
    <xf numFmtId="0" fontId="21" fillId="34" borderId="13" xfId="57" applyFont="1" applyFill="1" applyBorder="1" applyAlignment="1">
      <alignment horizontal="center" wrapText="1"/>
      <protection/>
    </xf>
    <xf numFmtId="0" fontId="21" fillId="34" borderId="11" xfId="57" applyFont="1" applyFill="1" applyBorder="1" applyAlignment="1">
      <alignment horizontal="center" wrapText="1"/>
      <protection/>
    </xf>
    <xf numFmtId="0" fontId="7" fillId="0" borderId="14" xfId="0" applyFont="1" applyBorder="1" applyAlignment="1">
      <alignment horizontal="center" wrapText="1"/>
    </xf>
    <xf numFmtId="0" fontId="7" fillId="0" borderId="15" xfId="0" applyFont="1" applyBorder="1" applyAlignment="1">
      <alignment horizontal="center" wrapText="1"/>
    </xf>
    <xf numFmtId="187" fontId="7" fillId="0" borderId="16" xfId="0" applyNumberFormat="1" applyFont="1" applyBorder="1" applyAlignment="1">
      <alignment horizontal="center" wrapText="1"/>
    </xf>
    <xf numFmtId="0" fontId="6" fillId="0" borderId="0" xfId="0" applyFont="1" applyAlignment="1">
      <alignment/>
    </xf>
    <xf numFmtId="0" fontId="2" fillId="0" borderId="17" xfId="0" applyFont="1" applyBorder="1" applyAlignment="1">
      <alignment/>
    </xf>
    <xf numFmtId="0" fontId="7" fillId="33" borderId="18" xfId="0" applyFont="1" applyFill="1" applyBorder="1" applyAlignment="1">
      <alignment horizontal="center" wrapText="1"/>
    </xf>
    <xf numFmtId="187" fontId="5" fillId="0" borderId="19" xfId="0" applyNumberFormat="1" applyFont="1" applyBorder="1" applyAlignment="1">
      <alignment horizontal="center"/>
    </xf>
    <xf numFmtId="187" fontId="5" fillId="0" borderId="20" xfId="0" applyNumberFormat="1" applyFont="1" applyBorder="1" applyAlignment="1">
      <alignment horizontal="center"/>
    </xf>
    <xf numFmtId="187" fontId="5" fillId="0" borderId="21" xfId="0" applyNumberFormat="1" applyFont="1" applyBorder="1" applyAlignment="1">
      <alignment horizontal="center"/>
    </xf>
    <xf numFmtId="0" fontId="2" fillId="0" borderId="22" xfId="0" applyFont="1" applyBorder="1" applyAlignment="1">
      <alignment/>
    </xf>
    <xf numFmtId="0" fontId="7" fillId="33" borderId="23" xfId="0" applyNumberFormat="1" applyFont="1" applyFill="1" applyBorder="1" applyAlignment="1">
      <alignment horizontal="center" wrapText="1"/>
    </xf>
    <xf numFmtId="1" fontId="5" fillId="0" borderId="23" xfId="0" applyNumberFormat="1" applyFont="1" applyBorder="1" applyAlignment="1">
      <alignment horizontal="center" wrapText="1"/>
    </xf>
    <xf numFmtId="1" fontId="5" fillId="0" borderId="24" xfId="0" applyNumberFormat="1" applyFont="1" applyBorder="1" applyAlignment="1">
      <alignment horizontal="center"/>
    </xf>
    <xf numFmtId="0" fontId="7" fillId="33" borderId="25" xfId="0" applyNumberFormat="1" applyFont="1" applyFill="1" applyBorder="1" applyAlignment="1">
      <alignment horizontal="center" wrapText="1"/>
    </xf>
    <xf numFmtId="1" fontId="5" fillId="0" borderId="26" xfId="0" applyNumberFormat="1" applyFont="1" applyBorder="1" applyAlignment="1">
      <alignment horizontal="center"/>
    </xf>
    <xf numFmtId="1" fontId="5" fillId="0" borderId="11" xfId="0" applyNumberFormat="1" applyFont="1" applyBorder="1" applyAlignment="1">
      <alignment horizontal="center"/>
    </xf>
    <xf numFmtId="1" fontId="5" fillId="0" borderId="13" xfId="0" applyNumberFormat="1" applyFont="1" applyBorder="1" applyAlignment="1">
      <alignment horizontal="center"/>
    </xf>
    <xf numFmtId="1" fontId="5" fillId="0" borderId="11" xfId="0" applyNumberFormat="1" applyFont="1" applyBorder="1" applyAlignment="1" quotePrefix="1">
      <alignment horizontal="center"/>
    </xf>
    <xf numFmtId="0" fontId="7" fillId="33" borderId="27" xfId="0" applyNumberFormat="1" applyFont="1" applyFill="1" applyBorder="1" applyAlignment="1">
      <alignment horizontal="center" wrapText="1"/>
    </xf>
    <xf numFmtId="1" fontId="5" fillId="0" borderId="26" xfId="0" applyNumberFormat="1" applyFont="1" applyBorder="1" applyAlignment="1">
      <alignment horizontal="center" wrapText="1"/>
    </xf>
    <xf numFmtId="1" fontId="5" fillId="0" borderId="27" xfId="0" applyNumberFormat="1" applyFont="1" applyBorder="1" applyAlignment="1">
      <alignment horizontal="center" wrapText="1"/>
    </xf>
    <xf numFmtId="1" fontId="5" fillId="0" borderId="28" xfId="0" applyNumberFormat="1" applyFont="1" applyBorder="1" applyAlignment="1">
      <alignment horizontal="center"/>
    </xf>
    <xf numFmtId="0" fontId="7" fillId="33" borderId="13" xfId="0" applyNumberFormat="1" applyFont="1" applyFill="1" applyBorder="1" applyAlignment="1">
      <alignment horizontal="center" wrapText="1"/>
    </xf>
    <xf numFmtId="2" fontId="7" fillId="33" borderId="29" xfId="0" applyNumberFormat="1" applyFont="1" applyFill="1" applyBorder="1" applyAlignment="1">
      <alignment horizontal="center" wrapText="1"/>
    </xf>
    <xf numFmtId="2" fontId="5" fillId="0" borderId="30" xfId="0" applyNumberFormat="1" applyFont="1" applyBorder="1" applyAlignment="1">
      <alignment horizontal="left" wrapText="1"/>
    </xf>
    <xf numFmtId="2" fontId="5" fillId="0" borderId="29" xfId="0" applyNumberFormat="1" applyFont="1" applyBorder="1" applyAlignment="1">
      <alignment horizontal="left" wrapText="1"/>
    </xf>
    <xf numFmtId="2" fontId="5" fillId="0" borderId="31" xfId="0" applyNumberFormat="1" applyFont="1" applyBorder="1" applyAlignment="1">
      <alignment horizontal="left" wrapText="1"/>
    </xf>
    <xf numFmtId="2" fontId="5" fillId="0" borderId="30" xfId="0" applyNumberFormat="1" applyFont="1" applyBorder="1" applyAlignment="1">
      <alignment wrapText="1"/>
    </xf>
    <xf numFmtId="2" fontId="5" fillId="0" borderId="32" xfId="0" applyNumberFormat="1" applyFont="1" applyBorder="1" applyAlignment="1">
      <alignment wrapText="1"/>
    </xf>
    <xf numFmtId="1" fontId="5" fillId="0" borderId="33" xfId="0" applyNumberFormat="1" applyFont="1" applyBorder="1" applyAlignment="1">
      <alignment wrapText="1"/>
    </xf>
    <xf numFmtId="1" fontId="5" fillId="0" borderId="32" xfId="0" applyNumberFormat="1" applyFont="1" applyBorder="1" applyAlignment="1">
      <alignment wrapText="1"/>
    </xf>
    <xf numFmtId="1" fontId="5" fillId="0" borderId="19" xfId="0" applyNumberFormat="1" applyFont="1" applyBorder="1" applyAlignment="1">
      <alignment horizontal="center" wrapText="1"/>
    </xf>
    <xf numFmtId="0" fontId="7" fillId="0" borderId="34" xfId="0" applyFont="1" applyBorder="1" applyAlignment="1">
      <alignment horizontal="center" wrapText="1"/>
    </xf>
    <xf numFmtId="187" fontId="5" fillId="0" borderId="35" xfId="0" applyNumberFormat="1" applyFont="1" applyBorder="1" applyAlignment="1">
      <alignment horizontal="center"/>
    </xf>
    <xf numFmtId="1" fontId="5" fillId="0" borderId="28" xfId="0" applyNumberFormat="1" applyFont="1" applyBorder="1" applyAlignment="1" quotePrefix="1">
      <alignment horizontal="center"/>
    </xf>
    <xf numFmtId="1" fontId="5" fillId="0" borderId="31" xfId="0" applyNumberFormat="1" applyFont="1" applyBorder="1" applyAlignment="1">
      <alignment wrapText="1"/>
    </xf>
    <xf numFmtId="0" fontId="6" fillId="0" borderId="19" xfId="61" applyFont="1" applyBorder="1" applyAlignment="1">
      <alignment vertical="center"/>
      <protection/>
    </xf>
    <xf numFmtId="0" fontId="6" fillId="0" borderId="36" xfId="61" applyFont="1" applyBorder="1" applyAlignment="1">
      <alignment horizontal="left" vertical="center"/>
      <protection/>
    </xf>
    <xf numFmtId="0" fontId="2" fillId="0" borderId="36" xfId="61" applyFont="1" applyBorder="1" applyAlignment="1">
      <alignment vertical="center"/>
      <protection/>
    </xf>
    <xf numFmtId="0" fontId="22" fillId="0" borderId="36" xfId="61" applyFont="1" applyFill="1" applyBorder="1" applyAlignment="1">
      <alignment horizontal="center" vertical="center"/>
      <protection/>
    </xf>
    <xf numFmtId="0" fontId="6" fillId="33" borderId="37" xfId="61" applyFont="1" applyFill="1" applyBorder="1" applyAlignment="1">
      <alignment horizontal="center" vertical="center"/>
      <protection/>
    </xf>
    <xf numFmtId="0" fontId="6" fillId="33" borderId="38" xfId="61" applyFont="1" applyFill="1" applyBorder="1" applyAlignment="1">
      <alignment horizontal="center" vertical="center"/>
      <protection/>
    </xf>
    <xf numFmtId="0" fontId="6" fillId="33" borderId="39" xfId="61" applyFont="1" applyFill="1" applyBorder="1" applyAlignment="1">
      <alignment horizontal="center" vertical="center"/>
      <protection/>
    </xf>
    <xf numFmtId="0" fontId="6" fillId="33" borderId="39" xfId="61" applyFont="1" applyFill="1" applyBorder="1" applyAlignment="1">
      <alignment horizontal="center" vertical="center" wrapText="1"/>
      <protection/>
    </xf>
    <xf numFmtId="14" fontId="2" fillId="0" borderId="14" xfId="61" applyNumberFormat="1" applyFont="1" applyBorder="1" applyAlignment="1">
      <alignment horizontal="left" vertical="center"/>
      <protection/>
    </xf>
    <xf numFmtId="197" fontId="2" fillId="0" borderId="40" xfId="61" applyNumberFormat="1" applyFont="1" applyBorder="1" applyAlignment="1">
      <alignment horizontal="center"/>
      <protection/>
    </xf>
    <xf numFmtId="16" fontId="2" fillId="0" borderId="41" xfId="61" applyNumberFormat="1" applyFont="1" applyBorder="1">
      <alignment/>
      <protection/>
    </xf>
    <xf numFmtId="0" fontId="2" fillId="0" borderId="42" xfId="61" applyFont="1" applyBorder="1" applyAlignment="1">
      <alignment horizontal="center"/>
      <protection/>
    </xf>
    <xf numFmtId="0" fontId="2" fillId="0" borderId="15" xfId="61" applyFont="1" applyBorder="1" applyAlignment="1">
      <alignment horizontal="center"/>
      <protection/>
    </xf>
    <xf numFmtId="0" fontId="2" fillId="0" borderId="10" xfId="61" applyFont="1" applyBorder="1" applyAlignment="1">
      <alignment horizontal="center"/>
      <protection/>
    </xf>
    <xf numFmtId="0" fontId="2" fillId="0" borderId="40" xfId="61" applyFont="1" applyBorder="1" applyAlignment="1">
      <alignment horizontal="center"/>
      <protection/>
    </xf>
    <xf numFmtId="0" fontId="2" fillId="0" borderId="40" xfId="61" applyFont="1" applyBorder="1" applyAlignment="1">
      <alignment/>
      <protection/>
    </xf>
    <xf numFmtId="14" fontId="2" fillId="0" borderId="15" xfId="61" applyNumberFormat="1" applyFont="1" applyBorder="1" applyAlignment="1">
      <alignment horizontal="left" vertical="center"/>
      <protection/>
    </xf>
    <xf numFmtId="0" fontId="2" fillId="0" borderId="41" xfId="61" applyFont="1" applyBorder="1" applyAlignment="1">
      <alignment horizontal="center"/>
      <protection/>
    </xf>
    <xf numFmtId="197" fontId="2" fillId="0" borderId="15" xfId="61" applyNumberFormat="1" applyFont="1" applyBorder="1" applyAlignment="1">
      <alignment horizontal="center"/>
      <protection/>
    </xf>
    <xf numFmtId="16" fontId="2" fillId="0" borderId="43" xfId="61" applyNumberFormat="1" applyFont="1" applyBorder="1">
      <alignment/>
      <protection/>
    </xf>
    <xf numFmtId="0" fontId="2" fillId="0" borderId="43" xfId="61" applyFont="1" applyBorder="1" applyAlignment="1">
      <alignment horizontal="center"/>
      <protection/>
    </xf>
    <xf numFmtId="0" fontId="2" fillId="0" borderId="44" xfId="61" applyFont="1" applyBorder="1" applyAlignment="1">
      <alignment horizontal="center"/>
      <protection/>
    </xf>
    <xf numFmtId="0" fontId="2" fillId="0" borderId="15" xfId="61" applyFont="1" applyBorder="1" applyAlignment="1">
      <alignment/>
      <protection/>
    </xf>
    <xf numFmtId="197" fontId="2" fillId="0" borderId="15" xfId="61" applyNumberFormat="1" applyFont="1" applyBorder="1" applyAlignment="1">
      <alignment horizontal="center" wrapText="1"/>
      <protection/>
    </xf>
    <xf numFmtId="16" fontId="2" fillId="0" borderId="43" xfId="61" applyNumberFormat="1" applyFont="1" applyBorder="1" applyAlignment="1">
      <alignment wrapText="1"/>
      <protection/>
    </xf>
    <xf numFmtId="0" fontId="2" fillId="0" borderId="15" xfId="61" applyFont="1" applyBorder="1" applyAlignment="1">
      <alignment vertical="center"/>
      <protection/>
    </xf>
    <xf numFmtId="0" fontId="2" fillId="0" borderId="43" xfId="61" applyFont="1" applyBorder="1" applyAlignment="1">
      <alignment wrapText="1"/>
      <protection/>
    </xf>
    <xf numFmtId="197" fontId="2" fillId="0" borderId="45" xfId="61" applyNumberFormat="1" applyFont="1" applyBorder="1" applyAlignment="1">
      <alignment horizontal="center" wrapText="1"/>
      <protection/>
    </xf>
    <xf numFmtId="0" fontId="2" fillId="0" borderId="46" xfId="61" applyFont="1" applyBorder="1" applyAlignment="1">
      <alignment wrapText="1"/>
      <protection/>
    </xf>
    <xf numFmtId="0" fontId="2" fillId="0" borderId="46" xfId="61" applyFont="1" applyBorder="1" applyAlignment="1">
      <alignment horizontal="center"/>
      <protection/>
    </xf>
    <xf numFmtId="0" fontId="2" fillId="0" borderId="47" xfId="61" applyFont="1" applyBorder="1" applyAlignment="1">
      <alignment horizontal="center"/>
      <protection/>
    </xf>
    <xf numFmtId="0" fontId="2" fillId="0" borderId="45" xfId="61" applyFont="1" applyBorder="1" applyAlignment="1">
      <alignment horizontal="center"/>
      <protection/>
    </xf>
    <xf numFmtId="0" fontId="2" fillId="0" borderId="40" xfId="61" applyFont="1" applyBorder="1" applyAlignment="1">
      <alignment vertical="center"/>
      <protection/>
    </xf>
    <xf numFmtId="0" fontId="2" fillId="0" borderId="48" xfId="61" applyFont="1" applyBorder="1" applyAlignment="1">
      <alignment horizontal="center"/>
      <protection/>
    </xf>
    <xf numFmtId="14" fontId="2" fillId="0" borderId="16" xfId="61" applyNumberFormat="1" applyFont="1" applyBorder="1" applyAlignment="1">
      <alignment horizontal="left" vertical="center"/>
      <protection/>
    </xf>
    <xf numFmtId="197" fontId="2" fillId="0" borderId="49" xfId="61" applyNumberFormat="1" applyFont="1" applyBorder="1" applyAlignment="1">
      <alignment horizontal="center"/>
      <protection/>
    </xf>
    <xf numFmtId="0" fontId="2" fillId="0" borderId="50" xfId="61" applyFont="1" applyBorder="1">
      <alignment/>
      <protection/>
    </xf>
    <xf numFmtId="0" fontId="2" fillId="0" borderId="51" xfId="61" applyFont="1" applyBorder="1" applyAlignment="1">
      <alignment/>
      <protection/>
    </xf>
    <xf numFmtId="0" fontId="2" fillId="0" borderId="49" xfId="61" applyFont="1" applyBorder="1" applyAlignment="1">
      <alignment horizontal="center"/>
      <protection/>
    </xf>
    <xf numFmtId="0" fontId="2" fillId="0" borderId="52" xfId="61" applyFont="1" applyBorder="1" applyAlignment="1">
      <alignment horizontal="center"/>
      <protection/>
    </xf>
    <xf numFmtId="0" fontId="2" fillId="0" borderId="49" xfId="61" applyFont="1" applyBorder="1" applyAlignment="1">
      <alignment/>
      <protection/>
    </xf>
    <xf numFmtId="0" fontId="23" fillId="0" borderId="38" xfId="0" applyFont="1" applyBorder="1" applyAlignment="1">
      <alignment horizontal="justify" vertical="center" wrapText="1"/>
    </xf>
    <xf numFmtId="0" fontId="23" fillId="0" borderId="39" xfId="0" applyFont="1" applyBorder="1" applyAlignment="1">
      <alignment horizontal="justify" vertical="center" wrapText="1"/>
    </xf>
    <xf numFmtId="0" fontId="23" fillId="0" borderId="49" xfId="0" applyFont="1" applyBorder="1" applyAlignment="1">
      <alignment horizontal="justify" vertical="center" wrapText="1"/>
    </xf>
    <xf numFmtId="0" fontId="23" fillId="0" borderId="51" xfId="0" applyFont="1" applyBorder="1" applyAlignment="1">
      <alignment horizontal="justify" vertical="center" wrapText="1"/>
    </xf>
    <xf numFmtId="14" fontId="23" fillId="0" borderId="51" xfId="0" applyNumberFormat="1" applyFont="1" applyBorder="1" applyAlignment="1">
      <alignment horizontal="justify" vertical="center" wrapText="1"/>
    </xf>
    <xf numFmtId="0" fontId="23" fillId="0" borderId="49" xfId="0" applyFont="1" applyBorder="1" applyAlignment="1">
      <alignment horizontal="left" vertical="center" wrapText="1"/>
    </xf>
    <xf numFmtId="0" fontId="23" fillId="0" borderId="51" xfId="0" applyFont="1" applyBorder="1" applyAlignment="1">
      <alignment horizontal="left" vertical="center" wrapText="1"/>
    </xf>
    <xf numFmtId="14" fontId="23" fillId="0" borderId="51" xfId="0" applyNumberFormat="1" applyFont="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wrapText="1"/>
    </xf>
    <xf numFmtId="0" fontId="2" fillId="0" borderId="0" xfId="0" applyFont="1" applyBorder="1" applyAlignment="1" applyProtection="1">
      <alignment/>
      <protection/>
    </xf>
    <xf numFmtId="0" fontId="2" fillId="0" borderId="0" xfId="0" applyFont="1" applyAlignment="1" applyProtection="1">
      <alignment/>
      <protection/>
    </xf>
    <xf numFmtId="0" fontId="6" fillId="34" borderId="37" xfId="0" applyFont="1" applyFill="1" applyBorder="1" applyAlignment="1" applyProtection="1">
      <alignment horizontal="center" wrapText="1"/>
      <protection/>
    </xf>
    <xf numFmtId="0" fontId="2" fillId="34" borderId="22" xfId="0" applyFont="1" applyFill="1" applyBorder="1" applyAlignment="1" applyProtection="1">
      <alignment horizontal="center" wrapText="1"/>
      <protection/>
    </xf>
    <xf numFmtId="0" fontId="2" fillId="34" borderId="39" xfId="0" applyFont="1" applyFill="1" applyBorder="1" applyAlignment="1" applyProtection="1">
      <alignment horizontal="center" wrapText="1"/>
      <protection/>
    </xf>
    <xf numFmtId="0" fontId="6" fillId="34" borderId="22" xfId="0" applyFont="1" applyFill="1" applyBorder="1" applyAlignment="1" applyProtection="1">
      <alignment horizontal="center" wrapText="1"/>
      <protection/>
    </xf>
    <xf numFmtId="0" fontId="2" fillId="12" borderId="37" xfId="0" applyFont="1" applyFill="1" applyBorder="1" applyAlignment="1" applyProtection="1">
      <alignment horizontal="center" vertical="center" wrapText="1"/>
      <protection/>
    </xf>
    <xf numFmtId="0" fontId="6" fillId="33" borderId="18" xfId="57" applyFont="1" applyFill="1" applyBorder="1" applyAlignment="1" applyProtection="1">
      <alignment horizontal="center" textRotation="90" wrapText="1"/>
      <protection/>
    </xf>
    <xf numFmtId="0" fontId="6" fillId="33" borderId="25" xfId="57" applyFont="1" applyFill="1" applyBorder="1" applyAlignment="1" applyProtection="1">
      <alignment horizontal="center" textRotation="90" wrapText="1"/>
      <protection/>
    </xf>
    <xf numFmtId="0" fontId="6" fillId="33" borderId="53" xfId="57" applyFont="1" applyFill="1" applyBorder="1" applyAlignment="1" applyProtection="1">
      <alignment horizontal="center" textRotation="90" wrapText="1"/>
      <protection/>
    </xf>
    <xf numFmtId="0" fontId="6" fillId="33" borderId="54" xfId="57" applyFont="1" applyFill="1" applyBorder="1" applyAlignment="1" applyProtection="1">
      <alignment horizontal="center" textRotation="90" wrapText="1"/>
      <protection/>
    </xf>
    <xf numFmtId="0" fontId="6" fillId="34" borderId="55" xfId="57" applyFont="1" applyFill="1" applyBorder="1" applyAlignment="1" applyProtection="1">
      <alignment horizontal="center" textRotation="90" wrapText="1"/>
      <protection/>
    </xf>
    <xf numFmtId="0" fontId="6" fillId="34" borderId="25" xfId="57" applyFont="1" applyFill="1" applyBorder="1" applyAlignment="1" applyProtection="1">
      <alignment horizontal="center" textRotation="90" wrapText="1"/>
      <protection/>
    </xf>
    <xf numFmtId="0" fontId="6" fillId="34" borderId="53" xfId="57" applyFont="1" applyFill="1" applyBorder="1" applyAlignment="1" applyProtection="1">
      <alignment horizontal="center" textRotation="90" wrapText="1"/>
      <protection/>
    </xf>
    <xf numFmtId="0" fontId="6" fillId="33" borderId="38" xfId="0" applyFont="1" applyFill="1" applyBorder="1" applyAlignment="1" applyProtection="1">
      <alignment horizontal="center" textRotation="90" wrapText="1"/>
      <protection/>
    </xf>
    <xf numFmtId="0" fontId="6" fillId="34" borderId="18" xfId="0" applyFont="1" applyFill="1" applyBorder="1" applyAlignment="1" applyProtection="1">
      <alignment horizontal="center" textRotation="90" wrapText="1"/>
      <protection/>
    </xf>
    <xf numFmtId="0" fontId="6" fillId="34" borderId="25" xfId="0" applyFont="1" applyFill="1" applyBorder="1" applyAlignment="1" applyProtection="1">
      <alignment horizontal="center" textRotation="90" wrapText="1"/>
      <protection/>
    </xf>
    <xf numFmtId="0" fontId="6" fillId="34" borderId="53" xfId="0" applyFont="1" applyFill="1" applyBorder="1" applyAlignment="1" applyProtection="1">
      <alignment horizontal="center" textRotation="90" wrapText="1"/>
      <protection/>
    </xf>
    <xf numFmtId="0" fontId="6" fillId="34" borderId="54" xfId="0" applyFont="1" applyFill="1" applyBorder="1" applyAlignment="1" applyProtection="1">
      <alignment horizontal="center" textRotation="90" wrapText="1"/>
      <protection/>
    </xf>
    <xf numFmtId="0" fontId="6" fillId="34" borderId="22" xfId="0" applyFont="1" applyFill="1" applyBorder="1" applyAlignment="1" applyProtection="1">
      <alignment horizontal="center" textRotation="90" wrapText="1"/>
      <protection/>
    </xf>
    <xf numFmtId="0" fontId="85" fillId="34" borderId="18" xfId="0" applyFont="1" applyFill="1" applyBorder="1" applyAlignment="1" applyProtection="1">
      <alignment horizontal="center" textRotation="90" wrapText="1"/>
      <protection/>
    </xf>
    <xf numFmtId="0" fontId="85" fillId="34" borderId="25" xfId="0" applyFont="1" applyFill="1" applyBorder="1" applyAlignment="1" applyProtection="1">
      <alignment horizontal="center" textRotation="90" wrapText="1"/>
      <protection/>
    </xf>
    <xf numFmtId="0" fontId="85" fillId="34" borderId="53" xfId="0" applyFont="1" applyFill="1" applyBorder="1" applyAlignment="1" applyProtection="1">
      <alignment horizontal="center" textRotation="90" wrapText="1"/>
      <protection/>
    </xf>
    <xf numFmtId="0" fontId="85" fillId="34" borderId="22" xfId="0" applyFont="1" applyFill="1" applyBorder="1" applyAlignment="1" applyProtection="1">
      <alignment horizontal="center" textRotation="90" wrapText="1"/>
      <protection/>
    </xf>
    <xf numFmtId="0" fontId="6" fillId="12" borderId="37" xfId="0" applyFont="1" applyFill="1" applyBorder="1" applyAlignment="1" applyProtection="1">
      <alignment horizontal="center" textRotation="90" wrapText="1"/>
      <protection/>
    </xf>
    <xf numFmtId="0" fontId="6" fillId="12" borderId="53" xfId="0" applyFont="1" applyFill="1" applyBorder="1" applyAlignment="1" applyProtection="1">
      <alignment horizontal="center" textRotation="90" wrapText="1"/>
      <protection/>
    </xf>
    <xf numFmtId="0" fontId="6" fillId="12" borderId="38" xfId="0" applyFont="1" applyFill="1" applyBorder="1" applyAlignment="1" applyProtection="1">
      <alignment horizontal="center" textRotation="90" wrapText="1"/>
      <protection/>
    </xf>
    <xf numFmtId="0" fontId="6" fillId="12" borderId="18" xfId="0" applyFont="1" applyFill="1" applyBorder="1" applyAlignment="1" applyProtection="1">
      <alignment horizontal="center" textRotation="90" wrapText="1"/>
      <protection/>
    </xf>
    <xf numFmtId="0" fontId="6" fillId="12" borderId="25" xfId="0" applyFont="1" applyFill="1" applyBorder="1" applyAlignment="1" applyProtection="1">
      <alignment horizontal="center" textRotation="90" wrapText="1"/>
      <protection/>
    </xf>
    <xf numFmtId="0" fontId="6" fillId="12" borderId="54" xfId="0" applyFont="1" applyFill="1" applyBorder="1" applyAlignment="1" applyProtection="1">
      <alignment horizontal="center" textRotation="90" wrapText="1"/>
      <protection/>
    </xf>
    <xf numFmtId="0" fontId="6" fillId="12" borderId="39" xfId="0" applyFont="1" applyFill="1" applyBorder="1" applyAlignment="1" applyProtection="1">
      <alignment horizontal="center" textRotation="90" wrapText="1"/>
      <protection/>
    </xf>
    <xf numFmtId="0" fontId="85" fillId="12" borderId="56" xfId="0" applyFont="1" applyFill="1" applyBorder="1" applyAlignment="1" applyProtection="1">
      <alignment horizontal="center" textRotation="90" wrapText="1"/>
      <protection/>
    </xf>
    <xf numFmtId="0" fontId="85" fillId="12" borderId="57" xfId="0" applyFont="1" applyFill="1" applyBorder="1" applyAlignment="1" applyProtection="1">
      <alignment horizontal="center" textRotation="90" wrapText="1"/>
      <protection/>
    </xf>
    <xf numFmtId="0" fontId="85" fillId="12" borderId="58" xfId="0" applyFont="1" applyFill="1" applyBorder="1" applyAlignment="1" applyProtection="1">
      <alignment horizontal="center" textRotation="90" wrapText="1"/>
      <protection/>
    </xf>
    <xf numFmtId="0" fontId="86" fillId="0" borderId="59" xfId="0" applyFont="1" applyBorder="1" applyAlignment="1" applyProtection="1">
      <alignment/>
      <protection/>
    </xf>
    <xf numFmtId="0" fontId="2" fillId="0" borderId="36" xfId="57" applyFont="1" applyBorder="1" applyProtection="1">
      <alignment/>
      <protection/>
    </xf>
    <xf numFmtId="0" fontId="2" fillId="0" borderId="36" xfId="57" applyFont="1" applyBorder="1" applyAlignment="1" applyProtection="1">
      <alignment horizontal="center"/>
      <protection/>
    </xf>
    <xf numFmtId="0" fontId="2" fillId="0" borderId="36" xfId="57" applyFont="1" applyBorder="1" applyAlignment="1" applyProtection="1">
      <alignment horizontal="left"/>
      <protection/>
    </xf>
    <xf numFmtId="0" fontId="2" fillId="0" borderId="60" xfId="57" applyFont="1" applyBorder="1" applyProtection="1">
      <alignment/>
      <protection/>
    </xf>
    <xf numFmtId="0" fontId="2" fillId="0" borderId="61" xfId="57" applyFont="1" applyBorder="1" applyProtection="1">
      <alignment/>
      <protection/>
    </xf>
    <xf numFmtId="0" fontId="2" fillId="0" borderId="17" xfId="57" applyFont="1" applyBorder="1" applyAlignment="1" applyProtection="1">
      <alignment horizontal="center"/>
      <protection/>
    </xf>
    <xf numFmtId="0" fontId="2" fillId="0" borderId="17" xfId="57" applyFont="1" applyBorder="1" applyProtection="1">
      <alignment/>
      <protection/>
    </xf>
    <xf numFmtId="0" fontId="31" fillId="0" borderId="19" xfId="57" applyFont="1" applyBorder="1" applyAlignment="1" applyProtection="1">
      <alignment horizontal="center" vertical="center"/>
      <protection locked="0"/>
    </xf>
    <xf numFmtId="0" fontId="31" fillId="0" borderId="30" xfId="57" applyFont="1" applyBorder="1" applyAlignment="1" applyProtection="1">
      <alignment horizontal="center" vertical="center"/>
      <protection locked="0"/>
    </xf>
    <xf numFmtId="0" fontId="31" fillId="0" borderId="26" xfId="57" applyFont="1" applyBorder="1" applyAlignment="1" applyProtection="1">
      <alignment horizontal="center" vertical="center"/>
      <protection locked="0"/>
    </xf>
    <xf numFmtId="0" fontId="31" fillId="0" borderId="62" xfId="57" applyFont="1" applyBorder="1" applyAlignment="1" applyProtection="1">
      <alignment horizontal="center" vertical="center"/>
      <protection locked="0"/>
    </xf>
    <xf numFmtId="0" fontId="31" fillId="0" borderId="63" xfId="57" applyFont="1" applyBorder="1" applyAlignment="1" applyProtection="1">
      <alignment horizontal="center" vertical="center"/>
      <protection locked="0"/>
    </xf>
    <xf numFmtId="0" fontId="2" fillId="0" borderId="14" xfId="57" applyFont="1" applyBorder="1" applyAlignment="1" applyProtection="1">
      <alignment horizontal="center" vertical="center"/>
      <protection locked="0"/>
    </xf>
    <xf numFmtId="0" fontId="31" fillId="34" borderId="62" xfId="57" applyFont="1" applyFill="1" applyBorder="1" applyAlignment="1" applyProtection="1">
      <alignment horizontal="center" vertical="center"/>
      <protection locked="0"/>
    </xf>
    <xf numFmtId="0" fontId="31" fillId="34" borderId="26" xfId="57" applyFont="1" applyFill="1" applyBorder="1" applyAlignment="1" applyProtection="1">
      <alignment horizontal="center" vertical="center"/>
      <protection locked="0"/>
    </xf>
    <xf numFmtId="0" fontId="31" fillId="34" borderId="30" xfId="57" applyFont="1" applyFill="1" applyBorder="1" applyAlignment="1" applyProtection="1">
      <alignment horizontal="center" vertical="center"/>
      <protection locked="0"/>
    </xf>
    <xf numFmtId="0" fontId="31" fillId="34" borderId="14" xfId="57" applyFont="1" applyFill="1" applyBorder="1" applyAlignment="1" applyProtection="1">
      <alignment horizontal="center" vertical="center"/>
      <protection locked="0"/>
    </xf>
    <xf numFmtId="9" fontId="2" fillId="0" borderId="19" xfId="0" applyNumberFormat="1" applyFont="1" applyFill="1" applyBorder="1" applyAlignment="1" applyProtection="1">
      <alignment horizontal="center" vertical="center"/>
      <protection locked="0"/>
    </xf>
    <xf numFmtId="9" fontId="2" fillId="0" borderId="30" xfId="0" applyNumberFormat="1" applyFont="1" applyBorder="1" applyAlignment="1" applyProtection="1">
      <alignment horizontal="center" vertical="center"/>
      <protection locked="0"/>
    </xf>
    <xf numFmtId="0" fontId="31" fillId="0" borderId="59" xfId="57" applyFont="1" applyBorder="1" applyAlignment="1" applyProtection="1">
      <alignment horizontal="center" vertical="center"/>
      <protection locked="0"/>
    </xf>
    <xf numFmtId="0" fontId="31" fillId="0" borderId="36" xfId="57" applyFont="1" applyBorder="1" applyAlignment="1" applyProtection="1">
      <alignment horizontal="center" vertical="center"/>
      <protection locked="0"/>
    </xf>
    <xf numFmtId="0" fontId="2" fillId="0" borderId="19" xfId="0" applyFont="1" applyBorder="1" applyAlignment="1" applyProtection="1">
      <alignment/>
      <protection/>
    </xf>
    <xf numFmtId="0" fontId="2" fillId="0" borderId="30" xfId="0" applyFont="1" applyBorder="1" applyAlignment="1" applyProtection="1">
      <alignment/>
      <protection/>
    </xf>
    <xf numFmtId="0" fontId="33" fillId="0" borderId="64" xfId="0" applyFont="1" applyBorder="1" applyAlignment="1" applyProtection="1">
      <alignment/>
      <protection/>
    </xf>
    <xf numFmtId="0" fontId="2" fillId="0" borderId="65" xfId="57" applyFont="1" applyBorder="1" applyProtection="1">
      <alignment/>
      <protection/>
    </xf>
    <xf numFmtId="0" fontId="2" fillId="0" borderId="65" xfId="57" applyFont="1" applyBorder="1" applyAlignment="1" applyProtection="1">
      <alignment horizontal="center"/>
      <protection/>
    </xf>
    <xf numFmtId="0" fontId="2" fillId="0" borderId="65" xfId="57" applyFont="1" applyBorder="1" applyAlignment="1" applyProtection="1">
      <alignment horizontal="left"/>
      <protection/>
    </xf>
    <xf numFmtId="0" fontId="87" fillId="0" borderId="66" xfId="57" applyFont="1" applyBorder="1" applyAlignment="1" applyProtection="1">
      <alignment horizontal="right"/>
      <protection/>
    </xf>
    <xf numFmtId="0" fontId="2" fillId="0" borderId="35" xfId="0" applyFont="1" applyBorder="1" applyAlignment="1" applyProtection="1">
      <alignment/>
      <protection/>
    </xf>
    <xf numFmtId="0" fontId="2" fillId="0" borderId="31" xfId="0" applyFont="1" applyBorder="1" applyAlignment="1" applyProtection="1">
      <alignment/>
      <protection/>
    </xf>
    <xf numFmtId="0" fontId="2" fillId="0" borderId="0" xfId="0" applyFont="1" applyBorder="1" applyAlignment="1" applyProtection="1">
      <alignment wrapText="1"/>
      <protection/>
    </xf>
    <xf numFmtId="0" fontId="2" fillId="0" borderId="14" xfId="57" applyFont="1" applyFill="1" applyBorder="1" applyAlignment="1" applyProtection="1">
      <alignment horizontal="center"/>
      <protection locked="0"/>
    </xf>
    <xf numFmtId="187" fontId="2" fillId="0" borderId="14" xfId="57" applyNumberFormat="1" applyFont="1" applyBorder="1" applyAlignment="1" applyProtection="1">
      <alignment horizontal="center"/>
      <protection locked="0"/>
    </xf>
    <xf numFmtId="0" fontId="2" fillId="0" borderId="19" xfId="57" applyFont="1" applyBorder="1" applyAlignment="1" applyProtection="1">
      <alignment horizontal="center"/>
      <protection locked="0"/>
    </xf>
    <xf numFmtId="0" fontId="2" fillId="0" borderId="60" xfId="57" applyFont="1" applyBorder="1" applyAlignment="1" applyProtection="1">
      <alignment horizontal="center"/>
      <protection locked="0"/>
    </xf>
    <xf numFmtId="10" fontId="2" fillId="0" borderId="14" xfId="57" applyNumberFormat="1" applyFont="1" applyBorder="1" applyAlignment="1" applyProtection="1">
      <alignment horizontal="center"/>
      <protection locked="0"/>
    </xf>
    <xf numFmtId="0" fontId="2" fillId="0" borderId="26" xfId="57" applyFont="1" applyBorder="1" applyAlignment="1" applyProtection="1">
      <alignment horizontal="center"/>
      <protection locked="0"/>
    </xf>
    <xf numFmtId="0" fontId="2" fillId="0" borderId="63" xfId="57" applyFont="1" applyBorder="1" applyAlignment="1" applyProtection="1">
      <alignment horizontal="center"/>
      <protection locked="0"/>
    </xf>
    <xf numFmtId="0" fontId="2" fillId="0" borderId="30" xfId="57" applyFont="1" applyBorder="1" applyAlignment="1" applyProtection="1">
      <alignment horizontal="center"/>
      <protection locked="0"/>
    </xf>
    <xf numFmtId="188" fontId="2" fillId="0" borderId="19" xfId="57" applyNumberFormat="1" applyFont="1" applyBorder="1" applyAlignment="1" applyProtection="1">
      <alignment horizontal="center"/>
      <protection locked="0"/>
    </xf>
    <xf numFmtId="188" fontId="2" fillId="0" borderId="26" xfId="57" applyNumberFormat="1" applyFont="1" applyBorder="1" applyAlignment="1" applyProtection="1">
      <alignment horizontal="center"/>
      <protection locked="0"/>
    </xf>
    <xf numFmtId="1" fontId="2" fillId="0" borderId="26" xfId="57" applyNumberFormat="1" applyFont="1" applyBorder="1" applyAlignment="1" applyProtection="1">
      <alignment horizontal="center"/>
      <protection locked="0"/>
    </xf>
    <xf numFmtId="0" fontId="2" fillId="35" borderId="26" xfId="57" applyFont="1" applyFill="1" applyBorder="1" applyAlignment="1" applyProtection="1">
      <alignment horizontal="center"/>
      <protection locked="0"/>
    </xf>
    <xf numFmtId="0" fontId="2" fillId="35" borderId="30" xfId="57" applyFont="1" applyFill="1" applyBorder="1" applyProtection="1">
      <alignment/>
      <protection locked="0"/>
    </xf>
    <xf numFmtId="193" fontId="2" fillId="0" borderId="14" xfId="57" applyNumberFormat="1" applyFont="1" applyBorder="1" applyProtection="1">
      <alignment/>
      <protection locked="0"/>
    </xf>
    <xf numFmtId="193" fontId="2" fillId="0" borderId="59" xfId="57" applyNumberFormat="1" applyFont="1" applyBorder="1" applyProtection="1">
      <alignment/>
      <protection locked="0"/>
    </xf>
    <xf numFmtId="193" fontId="2" fillId="0" borderId="19" xfId="57" applyNumberFormat="1" applyFont="1" applyBorder="1" applyProtection="1">
      <alignment/>
      <protection locked="0"/>
    </xf>
    <xf numFmtId="193" fontId="2" fillId="0" borderId="26" xfId="57" applyNumberFormat="1" applyFont="1" applyBorder="1" applyProtection="1">
      <alignment/>
      <protection locked="0"/>
    </xf>
    <xf numFmtId="193" fontId="2" fillId="0" borderId="30" xfId="57" applyNumberFormat="1" applyFont="1" applyBorder="1" applyProtection="1">
      <alignment/>
      <protection locked="0"/>
    </xf>
    <xf numFmtId="193" fontId="2" fillId="0" borderId="14" xfId="57" applyNumberFormat="1" applyFont="1" applyFill="1" applyBorder="1" applyProtection="1">
      <alignment/>
      <protection locked="0"/>
    </xf>
    <xf numFmtId="2" fontId="88" fillId="34" borderId="19" xfId="0" applyNumberFormat="1" applyFont="1" applyFill="1" applyBorder="1" applyAlignment="1" applyProtection="1">
      <alignment/>
      <protection locked="0"/>
    </xf>
    <xf numFmtId="2" fontId="88" fillId="0" borderId="26" xfId="0" applyNumberFormat="1" applyFont="1" applyBorder="1" applyAlignment="1" applyProtection="1">
      <alignment horizontal="right"/>
      <protection locked="0"/>
    </xf>
    <xf numFmtId="2" fontId="88" fillId="34" borderId="26" xfId="0" applyNumberFormat="1" applyFont="1" applyFill="1" applyBorder="1" applyAlignment="1" applyProtection="1">
      <alignment/>
      <protection locked="0"/>
    </xf>
    <xf numFmtId="2" fontId="88" fillId="0" borderId="63" xfId="0" applyNumberFormat="1" applyFont="1" applyBorder="1" applyAlignment="1" applyProtection="1">
      <alignment horizontal="right"/>
      <protection locked="0"/>
    </xf>
    <xf numFmtId="2" fontId="88" fillId="34" borderId="14" xfId="0" applyNumberFormat="1" applyFont="1" applyFill="1" applyBorder="1" applyAlignment="1" applyProtection="1">
      <alignment/>
      <protection locked="0"/>
    </xf>
    <xf numFmtId="193" fontId="2" fillId="0" borderId="14" xfId="57" applyNumberFormat="1" applyFont="1" applyBorder="1" applyAlignment="1" applyProtection="1">
      <alignment horizontal="center"/>
      <protection locked="0"/>
    </xf>
    <xf numFmtId="193" fontId="2" fillId="0" borderId="59" xfId="57" applyNumberFormat="1" applyFont="1" applyBorder="1" applyAlignment="1" applyProtection="1">
      <alignment horizontal="center"/>
      <protection locked="0"/>
    </xf>
    <xf numFmtId="193" fontId="2" fillId="0" borderId="19" xfId="57" applyNumberFormat="1" applyFont="1" applyBorder="1" applyAlignment="1" applyProtection="1">
      <alignment horizontal="center"/>
      <protection locked="0"/>
    </xf>
    <xf numFmtId="193" fontId="2" fillId="0" borderId="26" xfId="57" applyNumberFormat="1" applyFont="1" applyBorder="1" applyAlignment="1" applyProtection="1">
      <alignment horizontal="center"/>
      <protection locked="0"/>
    </xf>
    <xf numFmtId="193" fontId="2" fillId="0" borderId="30" xfId="57" applyNumberFormat="1" applyFont="1" applyBorder="1" applyAlignment="1" applyProtection="1">
      <alignment horizontal="center"/>
      <protection locked="0"/>
    </xf>
    <xf numFmtId="193" fontId="2" fillId="0" borderId="36" xfId="57" applyNumberFormat="1" applyFont="1" applyBorder="1" applyAlignment="1" applyProtection="1">
      <alignment horizontal="center"/>
      <protection locked="0"/>
    </xf>
    <xf numFmtId="193" fontId="2" fillId="35" borderId="36" xfId="57" applyNumberFormat="1" applyFont="1" applyFill="1" applyBorder="1" applyAlignment="1" applyProtection="1">
      <alignment horizontal="right"/>
      <protection locked="0"/>
    </xf>
    <xf numFmtId="2" fontId="88" fillId="0" borderId="26" xfId="0" applyNumberFormat="1" applyFont="1" applyBorder="1" applyAlignment="1" applyProtection="1">
      <alignment horizontal="center"/>
      <protection locked="0"/>
    </xf>
    <xf numFmtId="2" fontId="88" fillId="34" borderId="26" xfId="0" applyNumberFormat="1" applyFont="1" applyFill="1" applyBorder="1" applyAlignment="1" applyProtection="1">
      <alignment horizontal="center"/>
      <protection locked="0"/>
    </xf>
    <xf numFmtId="2" fontId="88" fillId="0" borderId="63" xfId="0" applyNumberFormat="1" applyFont="1" applyBorder="1" applyAlignment="1" applyProtection="1">
      <alignment horizontal="center"/>
      <protection locked="0"/>
    </xf>
    <xf numFmtId="2" fontId="88" fillId="34" borderId="14" xfId="0" applyNumberFormat="1" applyFont="1" applyFill="1" applyBorder="1" applyAlignment="1" applyProtection="1">
      <alignment horizontal="center"/>
      <protection locked="0"/>
    </xf>
    <xf numFmtId="0" fontId="2" fillId="0" borderId="19" xfId="0" applyFont="1" applyBorder="1" applyAlignment="1" applyProtection="1">
      <alignment/>
      <protection locked="0"/>
    </xf>
    <xf numFmtId="0" fontId="2" fillId="0" borderId="30" xfId="0" applyFont="1" applyBorder="1" applyAlignment="1" applyProtection="1">
      <alignment/>
      <protection locked="0"/>
    </xf>
    <xf numFmtId="0" fontId="2" fillId="0" borderId="40" xfId="57" applyFont="1" applyFill="1" applyBorder="1" applyAlignment="1" applyProtection="1">
      <alignment horizontal="center"/>
      <protection locked="0"/>
    </xf>
    <xf numFmtId="187" fontId="2" fillId="0" borderId="15" xfId="57" applyNumberFormat="1" applyFont="1" applyBorder="1" applyAlignment="1" applyProtection="1">
      <alignment horizontal="center"/>
      <protection locked="0"/>
    </xf>
    <xf numFmtId="0" fontId="2" fillId="0" borderId="20" xfId="57" applyFont="1" applyBorder="1" applyAlignment="1" applyProtection="1">
      <alignment horizontal="center"/>
      <protection locked="0"/>
    </xf>
    <xf numFmtId="0" fontId="2" fillId="0" borderId="44" xfId="57" applyFont="1" applyBorder="1" applyAlignment="1" applyProtection="1">
      <alignment horizontal="center"/>
      <protection locked="0"/>
    </xf>
    <xf numFmtId="10" fontId="2" fillId="0" borderId="15" xfId="57" applyNumberFormat="1" applyFont="1" applyBorder="1" applyAlignment="1" applyProtection="1">
      <alignment horizontal="center"/>
      <protection locked="0"/>
    </xf>
    <xf numFmtId="0" fontId="2" fillId="0" borderId="11" xfId="57" applyFont="1" applyBorder="1" applyAlignment="1" applyProtection="1">
      <alignment horizontal="center"/>
      <protection locked="0"/>
    </xf>
    <xf numFmtId="0" fontId="2" fillId="0" borderId="67" xfId="57" applyFont="1" applyBorder="1" applyAlignment="1" applyProtection="1">
      <alignment horizontal="center"/>
      <protection locked="0"/>
    </xf>
    <xf numFmtId="0" fontId="2" fillId="0" borderId="32" xfId="57" applyFont="1" applyBorder="1" applyAlignment="1" applyProtection="1">
      <alignment horizontal="center"/>
      <protection locked="0"/>
    </xf>
    <xf numFmtId="188" fontId="2" fillId="0" borderId="20" xfId="57" applyNumberFormat="1" applyFont="1" applyBorder="1" applyAlignment="1" applyProtection="1">
      <alignment horizontal="center"/>
      <protection locked="0"/>
    </xf>
    <xf numFmtId="188" fontId="2" fillId="0" borderId="11" xfId="57" applyNumberFormat="1" applyFont="1" applyBorder="1" applyAlignment="1" applyProtection="1">
      <alignment horizontal="center"/>
      <protection locked="0"/>
    </xf>
    <xf numFmtId="188" fontId="2" fillId="0" borderId="27" xfId="57" applyNumberFormat="1" applyFont="1" applyBorder="1" applyAlignment="1" applyProtection="1">
      <alignment horizontal="center"/>
      <protection locked="0"/>
    </xf>
    <xf numFmtId="1" fontId="2" fillId="0" borderId="11" xfId="57" applyNumberFormat="1" applyFont="1" applyBorder="1" applyAlignment="1" applyProtection="1">
      <alignment horizontal="center"/>
      <protection locked="0"/>
    </xf>
    <xf numFmtId="0" fontId="2" fillId="0" borderId="27" xfId="57" applyFont="1" applyBorder="1" applyAlignment="1" applyProtection="1">
      <alignment horizontal="center"/>
      <protection locked="0"/>
    </xf>
    <xf numFmtId="0" fontId="2" fillId="0" borderId="32" xfId="57" applyFont="1" applyBorder="1" applyProtection="1">
      <alignment/>
      <protection locked="0"/>
    </xf>
    <xf numFmtId="193" fontId="2" fillId="0" borderId="15" xfId="0" applyNumberFormat="1" applyFont="1" applyFill="1" applyBorder="1" applyAlignment="1" applyProtection="1">
      <alignment horizontal="center" vertical="center"/>
      <protection locked="0"/>
    </xf>
    <xf numFmtId="193" fontId="2" fillId="0" borderId="43" xfId="0" applyNumberFormat="1" applyFont="1" applyFill="1" applyBorder="1" applyAlignment="1" applyProtection="1">
      <alignment horizontal="center" vertical="center"/>
      <protection locked="0"/>
    </xf>
    <xf numFmtId="193" fontId="2" fillId="0" borderId="20" xfId="57" applyNumberFormat="1" applyFont="1" applyBorder="1" applyProtection="1">
      <alignment/>
      <protection locked="0"/>
    </xf>
    <xf numFmtId="193" fontId="2" fillId="0" borderId="11" xfId="57" applyNumberFormat="1" applyFont="1" applyBorder="1" applyProtection="1">
      <alignment/>
      <protection locked="0"/>
    </xf>
    <xf numFmtId="193" fontId="2" fillId="0" borderId="32" xfId="57" applyNumberFormat="1" applyFont="1" applyBorder="1" applyProtection="1">
      <alignment/>
      <protection locked="0"/>
    </xf>
    <xf numFmtId="193" fontId="2" fillId="0" borderId="15" xfId="57" applyNumberFormat="1" applyFont="1" applyBorder="1" applyProtection="1">
      <alignment/>
      <protection locked="0"/>
    </xf>
    <xf numFmtId="193" fontId="2" fillId="34" borderId="20" xfId="57" applyNumberFormat="1" applyFont="1" applyFill="1" applyBorder="1" applyProtection="1">
      <alignment/>
      <protection locked="0"/>
    </xf>
    <xf numFmtId="2" fontId="88" fillId="0" borderId="11" xfId="0" applyNumberFormat="1" applyFont="1" applyBorder="1" applyAlignment="1" applyProtection="1">
      <alignment horizontal="right"/>
      <protection locked="0"/>
    </xf>
    <xf numFmtId="2" fontId="88" fillId="34" borderId="11" xfId="0" applyNumberFormat="1" applyFont="1" applyFill="1" applyBorder="1" applyAlignment="1" applyProtection="1">
      <alignment/>
      <protection locked="0"/>
    </xf>
    <xf numFmtId="2" fontId="88" fillId="0" borderId="67" xfId="0" applyNumberFormat="1" applyFont="1" applyBorder="1" applyAlignment="1" applyProtection="1">
      <alignment horizontal="right"/>
      <protection locked="0"/>
    </xf>
    <xf numFmtId="2" fontId="88" fillId="34" borderId="15" xfId="0" applyNumberFormat="1" applyFont="1" applyFill="1" applyBorder="1" applyAlignment="1" applyProtection="1">
      <alignment/>
      <protection locked="0"/>
    </xf>
    <xf numFmtId="9" fontId="2" fillId="0" borderId="20" xfId="0" applyNumberFormat="1" applyFont="1" applyFill="1" applyBorder="1" applyAlignment="1" applyProtection="1">
      <alignment horizontal="center" vertical="center"/>
      <protection locked="0"/>
    </xf>
    <xf numFmtId="9" fontId="2" fillId="0" borderId="32" xfId="0" applyNumberFormat="1" applyFont="1" applyBorder="1" applyAlignment="1" applyProtection="1">
      <alignment horizontal="center" vertical="center"/>
      <protection locked="0"/>
    </xf>
    <xf numFmtId="193" fontId="2" fillId="0" borderId="20" xfId="57" applyNumberFormat="1" applyFont="1" applyBorder="1" applyAlignment="1" applyProtection="1">
      <alignment horizontal="center"/>
      <protection locked="0"/>
    </xf>
    <xf numFmtId="193" fontId="2" fillId="0" borderId="11" xfId="57" applyNumberFormat="1" applyFont="1" applyBorder="1" applyAlignment="1" applyProtection="1">
      <alignment horizontal="center"/>
      <protection locked="0"/>
    </xf>
    <xf numFmtId="193" fontId="2" fillId="0" borderId="32" xfId="57" applyNumberFormat="1" applyFont="1" applyBorder="1" applyAlignment="1" applyProtection="1">
      <alignment horizontal="center"/>
      <protection locked="0"/>
    </xf>
    <xf numFmtId="193" fontId="2" fillId="0" borderId="48" xfId="57" applyNumberFormat="1" applyFont="1" applyBorder="1" applyAlignment="1" applyProtection="1">
      <alignment horizontal="center"/>
      <protection locked="0"/>
    </xf>
    <xf numFmtId="193" fontId="2" fillId="0" borderId="48" xfId="57" applyNumberFormat="1" applyFont="1" applyBorder="1" applyAlignment="1" applyProtection="1">
      <alignment horizontal="right"/>
      <protection locked="0"/>
    </xf>
    <xf numFmtId="2" fontId="88" fillId="0" borderId="11" xfId="0" applyNumberFormat="1" applyFont="1" applyBorder="1" applyAlignment="1" applyProtection="1">
      <alignment horizontal="center"/>
      <protection locked="0"/>
    </xf>
    <xf numFmtId="2" fontId="88" fillId="34" borderId="11" xfId="0" applyNumberFormat="1" applyFont="1" applyFill="1" applyBorder="1" applyAlignment="1" applyProtection="1">
      <alignment horizontal="center"/>
      <protection locked="0"/>
    </xf>
    <xf numFmtId="2" fontId="88" fillId="0" borderId="67" xfId="0" applyNumberFormat="1" applyFont="1" applyBorder="1" applyAlignment="1" applyProtection="1">
      <alignment horizontal="center"/>
      <protection locked="0"/>
    </xf>
    <xf numFmtId="2" fontId="88" fillId="34" borderId="15" xfId="0" applyNumberFormat="1" applyFont="1" applyFill="1" applyBorder="1" applyAlignment="1" applyProtection="1">
      <alignment horizontal="center"/>
      <protection locked="0"/>
    </xf>
    <xf numFmtId="0" fontId="2" fillId="0" borderId="20" xfId="0" applyFont="1" applyBorder="1" applyAlignment="1" applyProtection="1">
      <alignment/>
      <protection locked="0"/>
    </xf>
    <xf numFmtId="0" fontId="2" fillId="0" borderId="32" xfId="0" applyFont="1" applyBorder="1" applyAlignment="1" applyProtection="1">
      <alignment/>
      <protection locked="0"/>
    </xf>
    <xf numFmtId="0" fontId="2" fillId="0" borderId="15" xfId="57" applyFont="1" applyFill="1" applyBorder="1" applyAlignment="1" applyProtection="1">
      <alignment horizontal="center"/>
      <protection locked="0"/>
    </xf>
    <xf numFmtId="10" fontId="5" fillId="0" borderId="15" xfId="57" applyNumberFormat="1" applyFont="1" applyBorder="1" applyAlignment="1" applyProtection="1">
      <alignment horizontal="center" shrinkToFit="1"/>
      <protection locked="0"/>
    </xf>
    <xf numFmtId="10" fontId="2" fillId="0" borderId="15" xfId="57" applyNumberFormat="1" applyFont="1" applyBorder="1" applyAlignment="1" applyProtection="1">
      <alignment horizontal="center" shrinkToFit="1"/>
      <protection locked="0"/>
    </xf>
    <xf numFmtId="9" fontId="2" fillId="0" borderId="32" xfId="0" applyNumberFormat="1" applyFont="1" applyFill="1" applyBorder="1" applyAlignment="1" applyProtection="1">
      <alignment horizontal="center" vertical="center"/>
      <protection locked="0"/>
    </xf>
    <xf numFmtId="0" fontId="2" fillId="0" borderId="45" xfId="57" applyFont="1" applyFill="1" applyBorder="1" applyAlignment="1" applyProtection="1">
      <alignment horizontal="center"/>
      <protection locked="0"/>
    </xf>
    <xf numFmtId="187" fontId="2" fillId="0" borderId="45" xfId="57" applyNumberFormat="1" applyFont="1" applyBorder="1" applyAlignment="1" applyProtection="1">
      <alignment horizontal="center"/>
      <protection locked="0"/>
    </xf>
    <xf numFmtId="0" fontId="2" fillId="0" borderId="21" xfId="57" applyFont="1" applyBorder="1" applyAlignment="1" applyProtection="1">
      <alignment horizontal="center"/>
      <protection locked="0"/>
    </xf>
    <xf numFmtId="0" fontId="2" fillId="0" borderId="47" xfId="57" applyFont="1" applyBorder="1" applyAlignment="1" applyProtection="1">
      <alignment horizontal="center"/>
      <protection locked="0"/>
    </xf>
    <xf numFmtId="10" fontId="2" fillId="0" borderId="45" xfId="57" applyNumberFormat="1" applyFont="1" applyBorder="1" applyAlignment="1" applyProtection="1">
      <alignment horizontal="center" shrinkToFit="1"/>
      <protection locked="0"/>
    </xf>
    <xf numFmtId="0" fontId="2" fillId="0" borderId="13" xfId="57" applyFont="1" applyBorder="1" applyAlignment="1" applyProtection="1">
      <alignment horizontal="center"/>
      <protection locked="0"/>
    </xf>
    <xf numFmtId="0" fontId="2" fillId="0" borderId="68" xfId="57" applyFont="1" applyBorder="1" applyAlignment="1" applyProtection="1">
      <alignment horizontal="center"/>
      <protection locked="0"/>
    </xf>
    <xf numFmtId="0" fontId="2" fillId="0" borderId="33" xfId="57" applyFont="1" applyBorder="1" applyAlignment="1" applyProtection="1">
      <alignment horizontal="center"/>
      <protection locked="0"/>
    </xf>
    <xf numFmtId="188" fontId="2" fillId="0" borderId="21" xfId="57" applyNumberFormat="1" applyFont="1" applyBorder="1" applyAlignment="1" applyProtection="1">
      <alignment horizontal="center"/>
      <protection locked="0"/>
    </xf>
    <xf numFmtId="188" fontId="2" fillId="0" borderId="13" xfId="57" applyNumberFormat="1" applyFont="1" applyBorder="1" applyAlignment="1" applyProtection="1">
      <alignment horizontal="center"/>
      <protection locked="0"/>
    </xf>
    <xf numFmtId="188" fontId="2" fillId="0" borderId="69" xfId="57" applyNumberFormat="1" applyFont="1" applyBorder="1" applyAlignment="1" applyProtection="1">
      <alignment horizontal="center"/>
      <protection locked="0"/>
    </xf>
    <xf numFmtId="1" fontId="2" fillId="0" borderId="13" xfId="57" applyNumberFormat="1" applyFont="1" applyBorder="1" applyAlignment="1" applyProtection="1">
      <alignment horizontal="center"/>
      <protection locked="0"/>
    </xf>
    <xf numFmtId="0" fontId="2" fillId="0" borderId="69" xfId="57" applyFont="1" applyBorder="1" applyAlignment="1" applyProtection="1">
      <alignment horizontal="center"/>
      <protection locked="0"/>
    </xf>
    <xf numFmtId="0" fontId="2" fillId="0" borderId="33" xfId="57" applyFont="1" applyBorder="1" applyProtection="1">
      <alignment/>
      <protection locked="0"/>
    </xf>
    <xf numFmtId="193" fontId="2" fillId="0" borderId="45" xfId="0" applyNumberFormat="1" applyFont="1" applyFill="1" applyBorder="1" applyAlignment="1" applyProtection="1">
      <alignment horizontal="center" vertical="center"/>
      <protection locked="0"/>
    </xf>
    <xf numFmtId="193" fontId="2" fillId="0" borderId="46" xfId="0" applyNumberFormat="1" applyFont="1" applyFill="1" applyBorder="1" applyAlignment="1" applyProtection="1">
      <alignment horizontal="center" vertical="center"/>
      <protection locked="0"/>
    </xf>
    <xf numFmtId="193" fontId="2" fillId="0" borderId="21" xfId="57" applyNumberFormat="1" applyFont="1" applyBorder="1" applyProtection="1">
      <alignment/>
      <protection locked="0"/>
    </xf>
    <xf numFmtId="193" fontId="2" fillId="0" borderId="13" xfId="57" applyNumberFormat="1" applyFont="1" applyBorder="1" applyProtection="1">
      <alignment/>
      <protection locked="0"/>
    </xf>
    <xf numFmtId="193" fontId="2" fillId="0" borderId="33" xfId="57" applyNumberFormat="1" applyFont="1" applyBorder="1" applyProtection="1">
      <alignment/>
      <protection locked="0"/>
    </xf>
    <xf numFmtId="193" fontId="2" fillId="0" borderId="45" xfId="57" applyNumberFormat="1" applyFont="1" applyBorder="1" applyProtection="1">
      <alignment/>
      <protection locked="0"/>
    </xf>
    <xf numFmtId="193" fontId="2" fillId="34" borderId="21" xfId="57" applyNumberFormat="1" applyFont="1" applyFill="1" applyBorder="1" applyProtection="1">
      <alignment/>
      <protection locked="0"/>
    </xf>
    <xf numFmtId="2" fontId="88" fillId="0" borderId="13" xfId="0" applyNumberFormat="1" applyFont="1" applyBorder="1" applyAlignment="1" applyProtection="1">
      <alignment horizontal="right"/>
      <protection locked="0"/>
    </xf>
    <xf numFmtId="2" fontId="88" fillId="34" borderId="13" xfId="0" applyNumberFormat="1" applyFont="1" applyFill="1" applyBorder="1" applyAlignment="1" applyProtection="1">
      <alignment/>
      <protection locked="0"/>
    </xf>
    <xf numFmtId="2" fontId="88" fillId="0" borderId="68" xfId="0" applyNumberFormat="1" applyFont="1" applyBorder="1" applyAlignment="1" applyProtection="1">
      <alignment horizontal="right"/>
      <protection locked="0"/>
    </xf>
    <xf numFmtId="2" fontId="88" fillId="34" borderId="45" xfId="0" applyNumberFormat="1" applyFont="1" applyFill="1" applyBorder="1" applyAlignment="1" applyProtection="1">
      <alignment/>
      <protection locked="0"/>
    </xf>
    <xf numFmtId="2" fontId="88" fillId="34" borderId="16" xfId="0" applyNumberFormat="1" applyFont="1" applyFill="1" applyBorder="1" applyAlignment="1" applyProtection="1">
      <alignment/>
      <protection locked="0"/>
    </xf>
    <xf numFmtId="9" fontId="2" fillId="0" borderId="21" xfId="0" applyNumberFormat="1" applyFont="1" applyFill="1" applyBorder="1" applyAlignment="1" applyProtection="1">
      <alignment horizontal="center" vertical="center"/>
      <protection locked="0"/>
    </xf>
    <xf numFmtId="9" fontId="2" fillId="0" borderId="33" xfId="0" applyNumberFormat="1" applyFont="1" applyBorder="1" applyAlignment="1" applyProtection="1">
      <alignment horizontal="center" vertical="center"/>
      <protection locked="0"/>
    </xf>
    <xf numFmtId="193" fontId="2" fillId="0" borderId="21" xfId="57" applyNumberFormat="1" applyFont="1" applyBorder="1" applyAlignment="1" applyProtection="1">
      <alignment horizontal="center"/>
      <protection locked="0"/>
    </xf>
    <xf numFmtId="193" fontId="2" fillId="0" borderId="13" xfId="57" applyNumberFormat="1" applyFont="1" applyBorder="1" applyAlignment="1" applyProtection="1">
      <alignment horizontal="center"/>
      <protection locked="0"/>
    </xf>
    <xf numFmtId="193" fontId="2" fillId="0" borderId="33" xfId="57" applyNumberFormat="1" applyFont="1" applyBorder="1" applyAlignment="1" applyProtection="1">
      <alignment horizontal="center"/>
      <protection locked="0"/>
    </xf>
    <xf numFmtId="193" fontId="2" fillId="0" borderId="70" xfId="57" applyNumberFormat="1" applyFont="1" applyBorder="1" applyAlignment="1" applyProtection="1">
      <alignment horizontal="center"/>
      <protection locked="0"/>
    </xf>
    <xf numFmtId="193" fontId="2" fillId="0" borderId="70" xfId="57" applyNumberFormat="1" applyFont="1" applyBorder="1" applyAlignment="1" applyProtection="1">
      <alignment horizontal="right"/>
      <protection locked="0"/>
    </xf>
    <xf numFmtId="2" fontId="88" fillId="0" borderId="13" xfId="0" applyNumberFormat="1" applyFont="1" applyBorder="1" applyAlignment="1" applyProtection="1">
      <alignment horizontal="center"/>
      <protection locked="0"/>
    </xf>
    <xf numFmtId="2" fontId="88" fillId="34" borderId="13" xfId="0" applyNumberFormat="1" applyFont="1" applyFill="1" applyBorder="1" applyAlignment="1" applyProtection="1">
      <alignment horizontal="center"/>
      <protection locked="0"/>
    </xf>
    <xf numFmtId="2" fontId="88" fillId="0" borderId="68" xfId="0" applyNumberFormat="1" applyFont="1" applyBorder="1" applyAlignment="1" applyProtection="1">
      <alignment horizontal="center"/>
      <protection locked="0"/>
    </xf>
    <xf numFmtId="2" fontId="88" fillId="34" borderId="45" xfId="0" applyNumberFormat="1" applyFont="1" applyFill="1" applyBorder="1" applyAlignment="1" applyProtection="1">
      <alignment horizontal="center"/>
      <protection locked="0"/>
    </xf>
    <xf numFmtId="0" fontId="2" fillId="0" borderId="21" xfId="0" applyFont="1" applyBorder="1" applyAlignment="1" applyProtection="1">
      <alignment/>
      <protection locked="0"/>
    </xf>
    <xf numFmtId="0" fontId="2" fillId="0" borderId="33" xfId="0" applyFont="1" applyBorder="1" applyAlignment="1" applyProtection="1">
      <alignment/>
      <protection locked="0"/>
    </xf>
    <xf numFmtId="0" fontId="2" fillId="0" borderId="0" xfId="0" applyFont="1" applyBorder="1" applyAlignment="1" applyProtection="1">
      <alignment horizontal="left" wrapText="1"/>
      <protection/>
    </xf>
    <xf numFmtId="0" fontId="2" fillId="0" borderId="41" xfId="57" applyFont="1" applyFill="1" applyBorder="1" applyAlignment="1" applyProtection="1">
      <alignment horizontal="center"/>
      <protection locked="0"/>
    </xf>
    <xf numFmtId="187" fontId="2" fillId="0" borderId="40" xfId="57" applyNumberFormat="1" applyFont="1" applyBorder="1" applyAlignment="1" applyProtection="1">
      <alignment horizontal="center"/>
      <protection locked="0"/>
    </xf>
    <xf numFmtId="0" fontId="2" fillId="0" borderId="64" xfId="57" applyFont="1" applyBorder="1" applyAlignment="1" applyProtection="1">
      <alignment horizontal="center"/>
      <protection locked="0"/>
    </xf>
    <xf numFmtId="0" fontId="2" fillId="0" borderId="42" xfId="57" applyFont="1" applyBorder="1" applyAlignment="1" applyProtection="1">
      <alignment horizontal="center"/>
      <protection locked="0"/>
    </xf>
    <xf numFmtId="0" fontId="2" fillId="0" borderId="40" xfId="57" applyFont="1" applyBorder="1" applyAlignment="1" applyProtection="1">
      <alignment horizontal="center"/>
      <protection locked="0"/>
    </xf>
    <xf numFmtId="0" fontId="2" fillId="0" borderId="71" xfId="57" applyFont="1" applyBorder="1" applyAlignment="1" applyProtection="1">
      <alignment horizontal="center"/>
      <protection locked="0"/>
    </xf>
    <xf numFmtId="0" fontId="2" fillId="0" borderId="29" xfId="57" applyFont="1" applyBorder="1" applyAlignment="1" applyProtection="1">
      <alignment horizontal="center"/>
      <protection locked="0"/>
    </xf>
    <xf numFmtId="188" fontId="2" fillId="0" borderId="64" xfId="57" applyNumberFormat="1" applyFont="1" applyBorder="1" applyAlignment="1" applyProtection="1">
      <alignment horizontal="center"/>
      <protection locked="0"/>
    </xf>
    <xf numFmtId="1" fontId="2" fillId="0" borderId="27" xfId="57" applyNumberFormat="1" applyFont="1" applyBorder="1" applyAlignment="1" applyProtection="1">
      <alignment horizontal="center"/>
      <protection locked="0"/>
    </xf>
    <xf numFmtId="0" fontId="2" fillId="0" borderId="29" xfId="57" applyFont="1" applyBorder="1" applyProtection="1">
      <alignment/>
      <protection locked="0"/>
    </xf>
    <xf numFmtId="193" fontId="2" fillId="0" borderId="40" xfId="0" applyNumberFormat="1" applyFont="1" applyFill="1" applyBorder="1" applyAlignment="1" applyProtection="1">
      <alignment horizontal="center" vertical="center"/>
      <protection locked="0"/>
    </xf>
    <xf numFmtId="193" fontId="2" fillId="0" borderId="64" xfId="57" applyNumberFormat="1" applyFont="1" applyBorder="1" applyProtection="1">
      <alignment/>
      <protection locked="0"/>
    </xf>
    <xf numFmtId="193" fontId="2" fillId="0" borderId="27" xfId="57" applyNumberFormat="1" applyFont="1" applyBorder="1" applyProtection="1">
      <alignment/>
      <protection locked="0"/>
    </xf>
    <xf numFmtId="193" fontId="2" fillId="0" borderId="29" xfId="57" applyNumberFormat="1" applyFont="1" applyBorder="1" applyProtection="1">
      <alignment/>
      <protection locked="0"/>
    </xf>
    <xf numFmtId="193" fontId="2" fillId="0" borderId="10" xfId="57" applyNumberFormat="1" applyFont="1" applyBorder="1" applyProtection="1">
      <alignment/>
      <protection locked="0"/>
    </xf>
    <xf numFmtId="2" fontId="88" fillId="34" borderId="64" xfId="0" applyNumberFormat="1" applyFont="1" applyFill="1" applyBorder="1" applyAlignment="1" applyProtection="1">
      <alignment/>
      <protection locked="0"/>
    </xf>
    <xf numFmtId="2" fontId="88" fillId="0" borderId="27" xfId="0" applyNumberFormat="1" applyFont="1" applyBorder="1" applyAlignment="1" applyProtection="1">
      <alignment horizontal="right"/>
      <protection locked="0"/>
    </xf>
    <xf numFmtId="2" fontId="88" fillId="34" borderId="27" xfId="0" applyNumberFormat="1" applyFont="1" applyFill="1" applyBorder="1" applyAlignment="1" applyProtection="1">
      <alignment/>
      <protection locked="0"/>
    </xf>
    <xf numFmtId="2" fontId="88" fillId="34" borderId="29" xfId="0" applyNumberFormat="1" applyFont="1" applyFill="1" applyBorder="1" applyAlignment="1" applyProtection="1">
      <alignment/>
      <protection locked="0"/>
    </xf>
    <xf numFmtId="2" fontId="88" fillId="34" borderId="10" xfId="0" applyNumberFormat="1" applyFont="1" applyFill="1" applyBorder="1" applyAlignment="1" applyProtection="1">
      <alignment/>
      <protection locked="0"/>
    </xf>
    <xf numFmtId="9" fontId="2" fillId="0" borderId="64" xfId="0" applyNumberFormat="1" applyFont="1" applyFill="1" applyBorder="1" applyAlignment="1" applyProtection="1">
      <alignment horizontal="center" vertical="center"/>
      <protection locked="0"/>
    </xf>
    <xf numFmtId="9" fontId="2" fillId="0" borderId="29" xfId="0" applyNumberFormat="1" applyFont="1" applyBorder="1" applyAlignment="1" applyProtection="1">
      <alignment horizontal="center" vertical="center"/>
      <protection locked="0"/>
    </xf>
    <xf numFmtId="193" fontId="2" fillId="0" borderId="64" xfId="57" applyNumberFormat="1" applyFont="1" applyBorder="1" applyAlignment="1" applyProtection="1">
      <alignment horizontal="center"/>
      <protection locked="0"/>
    </xf>
    <xf numFmtId="193" fontId="2" fillId="0" borderId="27" xfId="57" applyNumberFormat="1" applyFont="1" applyBorder="1" applyAlignment="1" applyProtection="1">
      <alignment horizontal="center"/>
      <protection locked="0"/>
    </xf>
    <xf numFmtId="193" fontId="2" fillId="0" borderId="29" xfId="57" applyNumberFormat="1" applyFont="1" applyBorder="1" applyAlignment="1" applyProtection="1">
      <alignment horizontal="center"/>
      <protection locked="0"/>
    </xf>
    <xf numFmtId="193" fontId="2" fillId="0" borderId="10" xfId="57" applyNumberFormat="1" applyFont="1" applyBorder="1" applyAlignment="1" applyProtection="1">
      <alignment horizontal="center"/>
      <protection locked="0"/>
    </xf>
    <xf numFmtId="193" fontId="2" fillId="0" borderId="10" xfId="57" applyNumberFormat="1" applyFont="1" applyBorder="1" applyAlignment="1" applyProtection="1">
      <alignment horizontal="right"/>
      <protection locked="0"/>
    </xf>
    <xf numFmtId="2" fontId="88" fillId="34" borderId="64" xfId="0" applyNumberFormat="1" applyFont="1" applyFill="1" applyBorder="1" applyAlignment="1" applyProtection="1">
      <alignment horizontal="center"/>
      <protection locked="0"/>
    </xf>
    <xf numFmtId="2" fontId="88" fillId="0" borderId="27" xfId="0" applyNumberFormat="1" applyFont="1" applyBorder="1" applyAlignment="1" applyProtection="1">
      <alignment horizontal="center"/>
      <protection locked="0"/>
    </xf>
    <xf numFmtId="2" fontId="88" fillId="34" borderId="27" xfId="0" applyNumberFormat="1" applyFont="1" applyFill="1" applyBorder="1" applyAlignment="1" applyProtection="1">
      <alignment horizontal="center"/>
      <protection locked="0"/>
    </xf>
    <xf numFmtId="2" fontId="88" fillId="34" borderId="29" xfId="0" applyNumberFormat="1" applyFont="1" applyFill="1" applyBorder="1" applyAlignment="1" applyProtection="1">
      <alignment horizontal="center"/>
      <protection locked="0"/>
    </xf>
    <xf numFmtId="0" fontId="2" fillId="0" borderId="64" xfId="0" applyFont="1" applyBorder="1" applyAlignment="1" applyProtection="1">
      <alignment/>
      <protection locked="0"/>
    </xf>
    <xf numFmtId="0" fontId="2" fillId="0" borderId="29" xfId="0" applyFont="1" applyBorder="1" applyAlignment="1" applyProtection="1">
      <alignment/>
      <protection locked="0"/>
    </xf>
    <xf numFmtId="0" fontId="2" fillId="0" borderId="43" xfId="57" applyFont="1" applyFill="1" applyBorder="1" applyAlignment="1" applyProtection="1">
      <alignment horizontal="center"/>
      <protection locked="0"/>
    </xf>
    <xf numFmtId="0" fontId="2" fillId="0" borderId="15" xfId="57" applyFont="1" applyBorder="1" applyAlignment="1" applyProtection="1">
      <alignment horizontal="center"/>
      <protection locked="0"/>
    </xf>
    <xf numFmtId="193" fontId="2" fillId="0" borderId="48" xfId="57" applyNumberFormat="1" applyFont="1" applyBorder="1" applyProtection="1">
      <alignment/>
      <protection locked="0"/>
    </xf>
    <xf numFmtId="2" fontId="88" fillId="34" borderId="20" xfId="0" applyNumberFormat="1" applyFont="1" applyFill="1" applyBorder="1" applyAlignment="1" applyProtection="1">
      <alignment/>
      <protection locked="0"/>
    </xf>
    <xf numFmtId="2" fontId="88" fillId="34" borderId="32" xfId="0" applyNumberFormat="1" applyFont="1" applyFill="1" applyBorder="1" applyAlignment="1" applyProtection="1">
      <alignment/>
      <protection locked="0"/>
    </xf>
    <xf numFmtId="2" fontId="88" fillId="34" borderId="48" xfId="0" applyNumberFormat="1" applyFont="1" applyFill="1" applyBorder="1" applyAlignment="1" applyProtection="1">
      <alignment/>
      <protection locked="0"/>
    </xf>
    <xf numFmtId="2" fontId="88" fillId="34" borderId="20" xfId="0" applyNumberFormat="1" applyFont="1" applyFill="1" applyBorder="1" applyAlignment="1" applyProtection="1">
      <alignment horizontal="center"/>
      <protection locked="0"/>
    </xf>
    <xf numFmtId="2" fontId="88" fillId="34" borderId="32" xfId="0" applyNumberFormat="1" applyFont="1" applyFill="1" applyBorder="1" applyAlignment="1" applyProtection="1">
      <alignment horizontal="center"/>
      <protection locked="0"/>
    </xf>
    <xf numFmtId="0" fontId="2" fillId="0" borderId="16" xfId="57" applyFont="1" applyFill="1" applyBorder="1" applyAlignment="1" applyProtection="1">
      <alignment horizontal="center"/>
      <protection locked="0"/>
    </xf>
    <xf numFmtId="0" fontId="2" fillId="0" borderId="72" xfId="57" applyFont="1" applyFill="1" applyBorder="1" applyAlignment="1" applyProtection="1">
      <alignment horizontal="center"/>
      <protection locked="0"/>
    </xf>
    <xf numFmtId="187" fontId="2" fillId="0" borderId="16" xfId="57" applyNumberFormat="1" applyFont="1" applyBorder="1" applyAlignment="1" applyProtection="1">
      <alignment horizontal="center"/>
      <protection locked="0"/>
    </xf>
    <xf numFmtId="0" fontId="2" fillId="0" borderId="35" xfId="57" applyFont="1" applyBorder="1" applyAlignment="1" applyProtection="1">
      <alignment horizontal="center"/>
      <protection locked="0"/>
    </xf>
    <xf numFmtId="0" fontId="2" fillId="0" borderId="66" xfId="57" applyFont="1" applyBorder="1" applyAlignment="1" applyProtection="1">
      <alignment horizontal="center"/>
      <protection locked="0"/>
    </xf>
    <xf numFmtId="0" fontId="2" fillId="0" borderId="16" xfId="57" applyFont="1" applyBorder="1" applyAlignment="1" applyProtection="1">
      <alignment horizontal="center"/>
      <protection locked="0"/>
    </xf>
    <xf numFmtId="0" fontId="2" fillId="0" borderId="28" xfId="57" applyFont="1" applyBorder="1" applyAlignment="1" applyProtection="1">
      <alignment horizontal="center"/>
      <protection locked="0"/>
    </xf>
    <xf numFmtId="0" fontId="2" fillId="0" borderId="73" xfId="57" applyFont="1" applyBorder="1" applyAlignment="1" applyProtection="1">
      <alignment horizontal="center"/>
      <protection locked="0"/>
    </xf>
    <xf numFmtId="0" fontId="2" fillId="0" borderId="31" xfId="57" applyFont="1" applyBorder="1" applyAlignment="1" applyProtection="1">
      <alignment horizontal="center"/>
      <protection locked="0"/>
    </xf>
    <xf numFmtId="188" fontId="2" fillId="0" borderId="35" xfId="57" applyNumberFormat="1" applyFont="1" applyBorder="1" applyAlignment="1" applyProtection="1">
      <alignment horizontal="center"/>
      <protection locked="0"/>
    </xf>
    <xf numFmtId="188" fontId="2" fillId="0" borderId="28" xfId="57" applyNumberFormat="1" applyFont="1" applyBorder="1" applyAlignment="1" applyProtection="1">
      <alignment horizontal="center"/>
      <protection locked="0"/>
    </xf>
    <xf numFmtId="188" fontId="2" fillId="0" borderId="57" xfId="57" applyNumberFormat="1" applyFont="1" applyBorder="1" applyAlignment="1" applyProtection="1">
      <alignment horizontal="center"/>
      <protection locked="0"/>
    </xf>
    <xf numFmtId="1" fontId="2" fillId="0" borderId="28" xfId="57" applyNumberFormat="1" applyFont="1" applyBorder="1" applyAlignment="1" applyProtection="1">
      <alignment horizontal="center"/>
      <protection locked="0"/>
    </xf>
    <xf numFmtId="0" fontId="2" fillId="0" borderId="57" xfId="57" applyFont="1" applyBorder="1" applyAlignment="1" applyProtection="1">
      <alignment horizontal="center"/>
      <protection locked="0"/>
    </xf>
    <xf numFmtId="0" fontId="2" fillId="0" borderId="31" xfId="57" applyFont="1" applyBorder="1" applyProtection="1">
      <alignment/>
      <protection locked="0"/>
    </xf>
    <xf numFmtId="193" fontId="2" fillId="0" borderId="16" xfId="0" applyNumberFormat="1" applyFont="1" applyFill="1" applyBorder="1" applyAlignment="1" applyProtection="1">
      <alignment horizontal="center" vertical="center"/>
      <protection locked="0"/>
    </xf>
    <xf numFmtId="193" fontId="2" fillId="0" borderId="35" xfId="57" applyNumberFormat="1" applyFont="1" applyBorder="1" applyProtection="1">
      <alignment/>
      <protection locked="0"/>
    </xf>
    <xf numFmtId="193" fontId="2" fillId="0" borderId="28" xfId="57" applyNumberFormat="1" applyFont="1" applyBorder="1" applyProtection="1">
      <alignment/>
      <protection locked="0"/>
    </xf>
    <xf numFmtId="193" fontId="2" fillId="0" borderId="31" xfId="57" applyNumberFormat="1" applyFont="1" applyBorder="1" applyProtection="1">
      <alignment/>
      <protection locked="0"/>
    </xf>
    <xf numFmtId="193" fontId="2" fillId="0" borderId="65" xfId="57" applyNumberFormat="1" applyFont="1" applyBorder="1" applyProtection="1">
      <alignment/>
      <protection locked="0"/>
    </xf>
    <xf numFmtId="2" fontId="88" fillId="34" borderId="35" xfId="0" applyNumberFormat="1" applyFont="1" applyFill="1" applyBorder="1" applyAlignment="1" applyProtection="1">
      <alignment/>
      <protection locked="0"/>
    </xf>
    <xf numFmtId="2" fontId="88" fillId="0" borderId="28" xfId="0" applyNumberFormat="1" applyFont="1" applyBorder="1" applyAlignment="1" applyProtection="1">
      <alignment horizontal="right"/>
      <protection locked="0"/>
    </xf>
    <xf numFmtId="2" fontId="88" fillId="34" borderId="28" xfId="0" applyNumberFormat="1" applyFont="1" applyFill="1" applyBorder="1" applyAlignment="1" applyProtection="1">
      <alignment/>
      <protection locked="0"/>
    </xf>
    <xf numFmtId="2" fontId="88" fillId="34" borderId="31" xfId="0" applyNumberFormat="1" applyFont="1" applyFill="1" applyBorder="1" applyAlignment="1" applyProtection="1">
      <alignment/>
      <protection locked="0"/>
    </xf>
    <xf numFmtId="2" fontId="88" fillId="34" borderId="65" xfId="0" applyNumberFormat="1" applyFont="1" applyFill="1" applyBorder="1" applyAlignment="1" applyProtection="1">
      <alignment/>
      <protection locked="0"/>
    </xf>
    <xf numFmtId="9" fontId="2" fillId="0" borderId="35" xfId="0" applyNumberFormat="1" applyFont="1" applyFill="1" applyBorder="1" applyAlignment="1" applyProtection="1">
      <alignment horizontal="center" vertical="center"/>
      <protection locked="0"/>
    </xf>
    <xf numFmtId="9" fontId="2" fillId="0" borderId="31" xfId="0" applyNumberFormat="1" applyFont="1" applyBorder="1" applyAlignment="1" applyProtection="1">
      <alignment horizontal="center" vertical="center"/>
      <protection locked="0"/>
    </xf>
    <xf numFmtId="193" fontId="2" fillId="0" borderId="35" xfId="57" applyNumberFormat="1" applyFont="1" applyBorder="1" applyAlignment="1" applyProtection="1">
      <alignment horizontal="center"/>
      <protection locked="0"/>
    </xf>
    <xf numFmtId="193" fontId="2" fillId="0" borderId="28" xfId="57" applyNumberFormat="1" applyFont="1" applyBorder="1" applyAlignment="1" applyProtection="1">
      <alignment horizontal="center"/>
      <protection locked="0"/>
    </xf>
    <xf numFmtId="193" fontId="2" fillId="0" borderId="31" xfId="57" applyNumberFormat="1" applyFont="1" applyBorder="1" applyAlignment="1" applyProtection="1">
      <alignment horizontal="center"/>
      <protection locked="0"/>
    </xf>
    <xf numFmtId="193" fontId="2" fillId="0" borderId="65" xfId="57" applyNumberFormat="1" applyFont="1" applyBorder="1" applyAlignment="1" applyProtection="1">
      <alignment horizontal="center"/>
      <protection locked="0"/>
    </xf>
    <xf numFmtId="193" fontId="2" fillId="0" borderId="65" xfId="57" applyNumberFormat="1" applyFont="1" applyBorder="1" applyAlignment="1" applyProtection="1">
      <alignment horizontal="right"/>
      <protection locked="0"/>
    </xf>
    <xf numFmtId="2" fontId="88" fillId="34" borderId="35" xfId="0" applyNumberFormat="1" applyFont="1" applyFill="1" applyBorder="1" applyAlignment="1" applyProtection="1">
      <alignment horizontal="center"/>
      <protection locked="0"/>
    </xf>
    <xf numFmtId="2" fontId="88" fillId="0" borderId="28" xfId="0" applyNumberFormat="1" applyFont="1" applyBorder="1" applyAlignment="1" applyProtection="1">
      <alignment horizontal="center"/>
      <protection locked="0"/>
    </xf>
    <xf numFmtId="2" fontId="88" fillId="34" borderId="28" xfId="0" applyNumberFormat="1" applyFont="1" applyFill="1" applyBorder="1" applyAlignment="1" applyProtection="1">
      <alignment horizontal="center"/>
      <protection locked="0"/>
    </xf>
    <xf numFmtId="2" fontId="88" fillId="34" borderId="31" xfId="0" applyNumberFormat="1" applyFont="1" applyFill="1" applyBorder="1" applyAlignment="1" applyProtection="1">
      <alignment horizontal="center"/>
      <protection locked="0"/>
    </xf>
    <xf numFmtId="0" fontId="2" fillId="0" borderId="35" xfId="0" applyFont="1" applyBorder="1" applyAlignment="1" applyProtection="1">
      <alignment/>
      <protection locked="0"/>
    </xf>
    <xf numFmtId="0" fontId="2" fillId="0" borderId="31" xfId="0" applyFont="1" applyBorder="1" applyAlignment="1" applyProtection="1">
      <alignment/>
      <protection locked="0"/>
    </xf>
    <xf numFmtId="0" fontId="4" fillId="0" borderId="17" xfId="0" applyFont="1" applyBorder="1" applyAlignment="1" applyProtection="1">
      <alignment/>
      <protection/>
    </xf>
    <xf numFmtId="0" fontId="2" fillId="0" borderId="17" xfId="0" applyFont="1" applyBorder="1" applyAlignment="1" applyProtection="1">
      <alignment/>
      <protection/>
    </xf>
    <xf numFmtId="0" fontId="5" fillId="0" borderId="0" xfId="0" applyFont="1" applyAlignment="1" applyProtection="1">
      <alignment/>
      <protection/>
    </xf>
    <xf numFmtId="0" fontId="32" fillId="0" borderId="0" xfId="0" applyFont="1" applyAlignment="1" applyProtection="1">
      <alignment/>
      <protection/>
    </xf>
    <xf numFmtId="0" fontId="39" fillId="0" borderId="0" xfId="0" applyFont="1" applyAlignment="1" applyProtection="1">
      <alignment/>
      <protection/>
    </xf>
    <xf numFmtId="0" fontId="32" fillId="0" borderId="0" xfId="0" applyFont="1" applyAlignment="1" applyProtection="1" quotePrefix="1">
      <alignment horizontal="left"/>
      <protection/>
    </xf>
    <xf numFmtId="0" fontId="39" fillId="0" borderId="0" xfId="0" applyFont="1" applyAlignment="1" applyProtection="1" quotePrefix="1">
      <alignment horizontal="left"/>
      <protection/>
    </xf>
    <xf numFmtId="191" fontId="2" fillId="0" borderId="0" xfId="0" applyNumberFormat="1" applyFont="1" applyAlignment="1" applyProtection="1">
      <alignment/>
      <protection/>
    </xf>
    <xf numFmtId="0" fontId="2" fillId="0" borderId="0" xfId="0" applyFont="1" applyAlignment="1" applyProtection="1">
      <alignment horizontal="left"/>
      <protection/>
    </xf>
    <xf numFmtId="0" fontId="5" fillId="0" borderId="0" xfId="0" applyFont="1" applyAlignment="1" applyProtection="1" quotePrefix="1">
      <alignment horizontal="left"/>
      <protection/>
    </xf>
    <xf numFmtId="0" fontId="5" fillId="0" borderId="0" xfId="0" applyFont="1" applyAlignment="1" applyProtection="1">
      <alignment horizontal="left"/>
      <protection/>
    </xf>
    <xf numFmtId="0" fontId="2" fillId="0" borderId="0" xfId="0" applyFont="1" applyFill="1" applyBorder="1" applyAlignment="1" applyProtection="1">
      <alignment/>
      <protection/>
    </xf>
    <xf numFmtId="0" fontId="2" fillId="0" borderId="0" xfId="61" applyFont="1" applyAlignment="1" applyProtection="1">
      <alignment horizontal="left"/>
      <protection/>
    </xf>
    <xf numFmtId="0" fontId="6" fillId="34" borderId="74" xfId="0" applyFont="1" applyFill="1" applyBorder="1" applyAlignment="1" applyProtection="1">
      <alignment horizontal="center" textRotation="90" wrapText="1"/>
      <protection/>
    </xf>
    <xf numFmtId="0" fontId="6" fillId="34" borderId="75" xfId="0" applyFont="1" applyFill="1" applyBorder="1" applyAlignment="1" applyProtection="1">
      <alignment horizontal="center" textRotation="90" wrapText="1"/>
      <protection/>
    </xf>
    <xf numFmtId="0" fontId="6" fillId="34" borderId="76" xfId="0" applyFont="1" applyFill="1" applyBorder="1" applyAlignment="1" applyProtection="1">
      <alignment horizontal="center" textRotation="90" wrapText="1"/>
      <protection/>
    </xf>
    <xf numFmtId="0" fontId="6" fillId="34" borderId="77" xfId="0" applyFont="1" applyFill="1" applyBorder="1" applyAlignment="1" applyProtection="1">
      <alignment horizontal="center" textRotation="90" wrapText="1"/>
      <protection/>
    </xf>
    <xf numFmtId="0" fontId="6" fillId="0" borderId="0" xfId="0" applyFont="1" applyFill="1" applyBorder="1" applyAlignment="1" applyProtection="1">
      <alignment horizontal="center" textRotation="90" wrapText="1"/>
      <protection/>
    </xf>
    <xf numFmtId="0" fontId="6" fillId="0" borderId="0" xfId="0" applyFont="1" applyAlignment="1" applyProtection="1">
      <alignment horizontal="right"/>
      <protection/>
    </xf>
    <xf numFmtId="0" fontId="6" fillId="0" borderId="0" xfId="0" applyFont="1" applyAlignment="1" applyProtection="1">
      <alignment/>
      <protection/>
    </xf>
    <xf numFmtId="0" fontId="2" fillId="0" borderId="26" xfId="0" applyFont="1" applyBorder="1" applyAlignment="1" applyProtection="1">
      <alignment/>
      <protection/>
    </xf>
    <xf numFmtId="0" fontId="6" fillId="0" borderId="0" xfId="0" applyFont="1" applyFill="1" applyBorder="1" applyAlignment="1" applyProtection="1">
      <alignment/>
      <protection/>
    </xf>
    <xf numFmtId="0" fontId="2" fillId="0" borderId="20" xfId="0" applyFont="1" applyBorder="1" applyAlignment="1" applyProtection="1">
      <alignment/>
      <protection/>
    </xf>
    <xf numFmtId="0" fontId="2" fillId="0" borderId="11" xfId="0" applyFont="1" applyBorder="1" applyAlignment="1" applyProtection="1">
      <alignment/>
      <protection/>
    </xf>
    <xf numFmtId="0" fontId="2" fillId="0" borderId="32" xfId="0" applyFont="1" applyBorder="1" applyAlignment="1" applyProtection="1">
      <alignment/>
      <protection/>
    </xf>
    <xf numFmtId="0" fontId="2" fillId="0" borderId="28" xfId="0" applyFont="1" applyBorder="1" applyAlignment="1" applyProtection="1">
      <alignment/>
      <protection/>
    </xf>
    <xf numFmtId="0" fontId="5" fillId="0" borderId="61" xfId="57" applyFont="1" applyBorder="1" applyProtection="1">
      <alignment/>
      <protection/>
    </xf>
    <xf numFmtId="0" fontId="6" fillId="0" borderId="17" xfId="57" applyFont="1" applyBorder="1" applyProtection="1">
      <alignment/>
      <protection/>
    </xf>
    <xf numFmtId="0" fontId="40" fillId="0" borderId="17" xfId="57" applyFont="1" applyFill="1" applyBorder="1" applyProtection="1">
      <alignment/>
      <protection/>
    </xf>
    <xf numFmtId="0" fontId="40" fillId="0" borderId="78" xfId="57" applyFont="1" applyFill="1" applyBorder="1" applyProtection="1">
      <alignment/>
      <protection/>
    </xf>
    <xf numFmtId="0" fontId="5" fillId="0" borderId="0" xfId="57" applyFont="1" applyFill="1" applyBorder="1" applyProtection="1">
      <alignment/>
      <protection/>
    </xf>
    <xf numFmtId="0" fontId="6" fillId="0" borderId="0" xfId="57" applyFont="1" applyFill="1" applyBorder="1" applyProtection="1">
      <alignment/>
      <protection/>
    </xf>
    <xf numFmtId="0" fontId="40" fillId="0" borderId="0" xfId="57" applyFont="1" applyFill="1" applyBorder="1" applyProtection="1">
      <alignment/>
      <protection/>
    </xf>
    <xf numFmtId="0" fontId="32" fillId="0" borderId="0" xfId="57" applyFont="1" applyBorder="1" applyAlignment="1" applyProtection="1" quotePrefix="1">
      <alignment horizontal="left"/>
      <protection/>
    </xf>
    <xf numFmtId="0" fontId="5" fillId="0" borderId="0" xfId="57" applyFont="1" applyBorder="1" applyProtection="1">
      <alignment/>
      <protection/>
    </xf>
    <xf numFmtId="0" fontId="5" fillId="0" borderId="12" xfId="57" applyFont="1" applyBorder="1" applyProtection="1">
      <alignment/>
      <protection/>
    </xf>
    <xf numFmtId="0" fontId="6" fillId="0" borderId="0" xfId="0" applyFont="1" applyBorder="1" applyAlignment="1" applyProtection="1">
      <alignment/>
      <protection/>
    </xf>
    <xf numFmtId="0" fontId="40" fillId="0" borderId="0" xfId="0" applyFont="1" applyBorder="1" applyAlignment="1" applyProtection="1">
      <alignment/>
      <protection/>
    </xf>
    <xf numFmtId="0" fontId="2" fillId="0" borderId="79" xfId="0" applyFont="1" applyBorder="1" applyAlignment="1" applyProtection="1">
      <alignment/>
      <protection/>
    </xf>
    <xf numFmtId="0" fontId="40" fillId="0" borderId="0" xfId="0" applyFont="1" applyFill="1" applyBorder="1" applyAlignment="1" applyProtection="1">
      <alignment/>
      <protection/>
    </xf>
    <xf numFmtId="0" fontId="6" fillId="36" borderId="11" xfId="0" applyFont="1" applyFill="1" applyBorder="1" applyAlignment="1" applyProtection="1">
      <alignment/>
      <protection/>
    </xf>
    <xf numFmtId="0" fontId="6" fillId="36" borderId="80" xfId="0" applyFont="1" applyFill="1" applyBorder="1" applyAlignment="1" applyProtection="1">
      <alignment/>
      <protection/>
    </xf>
    <xf numFmtId="0" fontId="6" fillId="36" borderId="11" xfId="0" applyFont="1" applyFill="1" applyBorder="1" applyAlignment="1" applyProtection="1">
      <alignment horizontal="center"/>
      <protection/>
    </xf>
    <xf numFmtId="0" fontId="6" fillId="36" borderId="67" xfId="0" applyFont="1" applyFill="1" applyBorder="1" applyAlignment="1" applyProtection="1">
      <alignment horizontal="center"/>
      <protection/>
    </xf>
    <xf numFmtId="0" fontId="40" fillId="0" borderId="79" xfId="0" applyFont="1" applyFill="1" applyBorder="1" applyAlignment="1" applyProtection="1">
      <alignment/>
      <protection/>
    </xf>
    <xf numFmtId="0" fontId="6" fillId="0" borderId="0" xfId="0" applyFont="1" applyFill="1" applyBorder="1" applyAlignment="1" applyProtection="1">
      <alignment horizontal="center"/>
      <protection/>
    </xf>
    <xf numFmtId="0" fontId="32" fillId="0" borderId="0" xfId="57" applyFont="1" applyFill="1" applyBorder="1" applyAlignment="1" applyProtection="1" quotePrefix="1">
      <alignment horizontal="left"/>
      <protection/>
    </xf>
    <xf numFmtId="191" fontId="2" fillId="0" borderId="0" xfId="57" applyNumberFormat="1" applyFont="1" applyFill="1" applyBorder="1" applyProtection="1">
      <alignment/>
      <protection/>
    </xf>
    <xf numFmtId="0" fontId="2" fillId="0" borderId="0" xfId="57" applyFont="1" applyFill="1" applyBorder="1" applyProtection="1">
      <alignment/>
      <protection/>
    </xf>
    <xf numFmtId="0" fontId="2" fillId="0" borderId="12" xfId="57" applyFont="1" applyFill="1" applyBorder="1" applyProtection="1">
      <alignment/>
      <protection/>
    </xf>
    <xf numFmtId="0" fontId="2" fillId="0" borderId="0" xfId="0" applyFont="1" applyBorder="1" applyAlignment="1" applyProtection="1">
      <alignment horizontal="center"/>
      <protection/>
    </xf>
    <xf numFmtId="0" fontId="2" fillId="0" borderId="81" xfId="0" applyFont="1" applyBorder="1" applyAlignment="1" applyProtection="1">
      <alignment horizontal="center"/>
      <protection/>
    </xf>
    <xf numFmtId="0" fontId="6" fillId="0" borderId="79" xfId="0"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79" xfId="0" applyFont="1" applyFill="1" applyBorder="1" applyAlignment="1" applyProtection="1">
      <alignment/>
      <protection/>
    </xf>
    <xf numFmtId="0" fontId="2" fillId="0" borderId="0" xfId="57" applyFont="1" applyBorder="1" applyAlignment="1" applyProtection="1">
      <alignment horizontal="left"/>
      <protection/>
    </xf>
    <xf numFmtId="0" fontId="2" fillId="0" borderId="12" xfId="57" applyFont="1" applyBorder="1" applyProtection="1">
      <alignment/>
      <protection/>
    </xf>
    <xf numFmtId="0" fontId="2" fillId="0" borderId="67" xfId="0" applyFont="1" applyFill="1" applyBorder="1" applyAlignment="1" applyProtection="1">
      <alignment horizontal="center"/>
      <protection/>
    </xf>
    <xf numFmtId="0" fontId="2" fillId="0" borderId="48" xfId="0" applyFont="1" applyFill="1" applyBorder="1" applyAlignment="1" applyProtection="1">
      <alignment horizontal="center"/>
      <protection/>
    </xf>
    <xf numFmtId="0" fontId="2" fillId="0" borderId="80" xfId="0" applyFont="1" applyFill="1" applyBorder="1" applyAlignment="1" applyProtection="1">
      <alignment horizontal="center"/>
      <protection/>
    </xf>
    <xf numFmtId="0" fontId="6" fillId="0" borderId="27" xfId="0" applyFont="1" applyBorder="1" applyAlignment="1" applyProtection="1">
      <alignment/>
      <protection/>
    </xf>
    <xf numFmtId="0" fontId="2" fillId="0" borderId="27" xfId="0" applyFont="1" applyBorder="1" applyAlignment="1" applyProtection="1">
      <alignment/>
      <protection/>
    </xf>
    <xf numFmtId="0" fontId="2" fillId="0" borderId="10" xfId="0" applyFont="1" applyBorder="1" applyAlignment="1" applyProtection="1">
      <alignment/>
      <protection/>
    </xf>
    <xf numFmtId="0" fontId="2" fillId="0" borderId="23" xfId="0" applyFont="1" applyBorder="1" applyAlignment="1" applyProtection="1">
      <alignment/>
      <protection/>
    </xf>
    <xf numFmtId="0" fontId="2" fillId="0" borderId="50" xfId="0" applyFont="1" applyBorder="1" applyAlignment="1" applyProtection="1">
      <alignment/>
      <protection/>
    </xf>
    <xf numFmtId="0" fontId="2" fillId="0" borderId="52" xfId="0" applyFont="1" applyBorder="1" applyAlignment="1" applyProtection="1">
      <alignment/>
      <protection/>
    </xf>
    <xf numFmtId="0" fontId="2" fillId="0" borderId="51" xfId="0" applyFont="1" applyFill="1" applyBorder="1" applyAlignment="1" applyProtection="1">
      <alignment/>
      <protection/>
    </xf>
    <xf numFmtId="0" fontId="2" fillId="0" borderId="0" xfId="0" applyFont="1" applyAlignment="1" applyProtection="1">
      <alignment horizontal="right"/>
      <protection/>
    </xf>
    <xf numFmtId="0" fontId="41" fillId="0" borderId="0" xfId="0" applyFont="1" applyAlignment="1" applyProtection="1">
      <alignment horizontal="left"/>
      <protection/>
    </xf>
    <xf numFmtId="187" fontId="2" fillId="0" borderId="29" xfId="57" applyNumberFormat="1" applyFont="1" applyBorder="1" applyAlignment="1" applyProtection="1">
      <alignment horizontal="center"/>
      <protection locked="0"/>
    </xf>
    <xf numFmtId="2" fontId="2" fillId="0" borderId="27" xfId="57" applyNumberFormat="1" applyFont="1" applyBorder="1" applyAlignment="1" applyProtection="1">
      <alignment horizontal="center"/>
      <protection locked="0"/>
    </xf>
    <xf numFmtId="4" fontId="2" fillId="0" borderId="29" xfId="57" applyNumberFormat="1" applyFont="1" applyBorder="1" applyAlignment="1" applyProtection="1">
      <alignment horizontal="center"/>
      <protection locked="0"/>
    </xf>
    <xf numFmtId="0" fontId="2" fillId="35" borderId="27" xfId="57" applyFont="1" applyFill="1" applyBorder="1" applyAlignment="1" applyProtection="1">
      <alignment horizontal="center"/>
      <protection locked="0"/>
    </xf>
    <xf numFmtId="0" fontId="2" fillId="35" borderId="32" xfId="57" applyFont="1" applyFill="1" applyBorder="1" applyProtection="1">
      <alignment/>
      <protection locked="0"/>
    </xf>
    <xf numFmtId="3" fontId="2" fillId="0" borderId="20" xfId="57" applyNumberFormat="1" applyFont="1" applyBorder="1" applyProtection="1">
      <alignment/>
      <protection locked="0"/>
    </xf>
    <xf numFmtId="3" fontId="2" fillId="0" borderId="11" xfId="57" applyNumberFormat="1" applyFont="1" applyBorder="1" applyProtection="1">
      <alignment/>
      <protection locked="0"/>
    </xf>
    <xf numFmtId="3" fontId="2" fillId="0" borderId="32" xfId="57" applyNumberFormat="1" applyFont="1" applyBorder="1" applyProtection="1">
      <alignment/>
      <protection locked="0"/>
    </xf>
    <xf numFmtId="0" fontId="5" fillId="0" borderId="42" xfId="57" applyFont="1" applyBorder="1" applyProtection="1">
      <alignment/>
      <protection locked="0"/>
    </xf>
    <xf numFmtId="0" fontId="2" fillId="0" borderId="23" xfId="57" applyFont="1" applyBorder="1" applyAlignment="1" applyProtection="1">
      <alignment horizontal="center"/>
      <protection locked="0"/>
    </xf>
    <xf numFmtId="0" fontId="5" fillId="0" borderId="44" xfId="57" applyFont="1" applyBorder="1" applyProtection="1">
      <alignment/>
      <protection locked="0"/>
    </xf>
    <xf numFmtId="0" fontId="2" fillId="0" borderId="64" xfId="57" applyFont="1" applyFill="1" applyBorder="1" applyAlignment="1" applyProtection="1">
      <alignment horizontal="center"/>
      <protection locked="0"/>
    </xf>
    <xf numFmtId="187" fontId="2" fillId="0" borderId="32" xfId="57" applyNumberFormat="1" applyFont="1" applyBorder="1" applyAlignment="1" applyProtection="1">
      <alignment horizontal="center"/>
      <protection locked="0"/>
    </xf>
    <xf numFmtId="2" fontId="2" fillId="0" borderId="11" xfId="57" applyNumberFormat="1" applyFont="1" applyBorder="1" applyAlignment="1" applyProtection="1">
      <alignment horizontal="center"/>
      <protection locked="0"/>
    </xf>
    <xf numFmtId="4" fontId="2" fillId="0" borderId="32" xfId="57" applyNumberFormat="1" applyFont="1" applyBorder="1" applyAlignment="1" applyProtection="1">
      <alignment horizontal="center"/>
      <protection locked="0"/>
    </xf>
    <xf numFmtId="0" fontId="5" fillId="0" borderId="15" xfId="57" applyFont="1" applyBorder="1" applyProtection="1">
      <alignment/>
      <protection locked="0"/>
    </xf>
    <xf numFmtId="0" fontId="40" fillId="0" borderId="20" xfId="57" applyFont="1" applyBorder="1" applyAlignment="1" applyProtection="1">
      <alignment horizontal="center"/>
      <protection locked="0"/>
    </xf>
    <xf numFmtId="0" fontId="6" fillId="0" borderId="68" xfId="0" applyFont="1" applyBorder="1" applyAlignment="1" applyProtection="1">
      <alignment/>
      <protection/>
    </xf>
    <xf numFmtId="0" fontId="2" fillId="0" borderId="82" xfId="0" applyFont="1" applyBorder="1" applyAlignment="1" applyProtection="1">
      <alignment/>
      <protection/>
    </xf>
    <xf numFmtId="0" fontId="6" fillId="0" borderId="83" xfId="0" applyFont="1" applyBorder="1" applyAlignment="1" applyProtection="1">
      <alignment/>
      <protection/>
    </xf>
    <xf numFmtId="0" fontId="2" fillId="0" borderId="81" xfId="0" applyFont="1" applyBorder="1" applyAlignment="1" applyProtection="1">
      <alignment/>
      <protection/>
    </xf>
    <xf numFmtId="0" fontId="6" fillId="0" borderId="67" xfId="0" applyFont="1" applyBorder="1" applyAlignment="1" applyProtection="1">
      <alignment/>
      <protection/>
    </xf>
    <xf numFmtId="0" fontId="2" fillId="0" borderId="80" xfId="0" applyFont="1" applyBorder="1" applyAlignment="1" applyProtection="1">
      <alignment/>
      <protection/>
    </xf>
    <xf numFmtId="0" fontId="0" fillId="0" borderId="0" xfId="0" applyFont="1" applyFill="1" applyAlignment="1">
      <alignment horizontal="left" wrapText="1"/>
    </xf>
    <xf numFmtId="0" fontId="4" fillId="0" borderId="50" xfId="57" applyFont="1" applyFill="1" applyBorder="1" applyAlignment="1" applyProtection="1">
      <alignment vertical="center"/>
      <protection/>
    </xf>
    <xf numFmtId="0" fontId="32" fillId="0" borderId="0" xfId="57" applyFont="1" applyBorder="1" applyAlignment="1" applyProtection="1">
      <alignment horizontal="left" vertical="top" wrapText="1"/>
      <protection/>
    </xf>
    <xf numFmtId="0" fontId="32" fillId="0" borderId="0" xfId="57" applyFont="1" applyBorder="1" applyAlignment="1" applyProtection="1" quotePrefix="1">
      <alignment horizontal="left" vertical="top" wrapText="1"/>
      <protection/>
    </xf>
    <xf numFmtId="0" fontId="0" fillId="0" borderId="0" xfId="0" applyFont="1" applyAlignment="1">
      <alignment horizontal="left"/>
    </xf>
    <xf numFmtId="0" fontId="6" fillId="36" borderId="37" xfId="57" applyFont="1" applyFill="1" applyBorder="1" applyAlignment="1" applyProtection="1">
      <alignment horizontal="left" wrapText="1"/>
      <protection/>
    </xf>
    <xf numFmtId="0" fontId="6" fillId="36" borderId="22" xfId="57" applyFont="1" applyFill="1" applyBorder="1" applyAlignment="1" applyProtection="1">
      <alignment horizontal="left" wrapText="1"/>
      <protection/>
    </xf>
    <xf numFmtId="0" fontId="2" fillId="36" borderId="22" xfId="0" applyFont="1" applyFill="1" applyBorder="1" applyAlignment="1" applyProtection="1">
      <alignment horizontal="left" wrapText="1"/>
      <protection/>
    </xf>
    <xf numFmtId="0" fontId="2" fillId="36" borderId="22" xfId="0" applyFont="1" applyFill="1" applyBorder="1" applyAlignment="1" applyProtection="1">
      <alignment/>
      <protection/>
    </xf>
    <xf numFmtId="0" fontId="0" fillId="0" borderId="22" xfId="0" applyBorder="1" applyAlignment="1" applyProtection="1">
      <alignment/>
      <protection/>
    </xf>
    <xf numFmtId="0" fontId="0" fillId="0" borderId="39" xfId="0" applyBorder="1" applyAlignment="1" applyProtection="1">
      <alignment/>
      <protection/>
    </xf>
    <xf numFmtId="0" fontId="2" fillId="0" borderId="17" xfId="0" applyFont="1" applyBorder="1" applyAlignment="1" applyProtection="1">
      <alignment/>
      <protection/>
    </xf>
    <xf numFmtId="0" fontId="0" fillId="0" borderId="17" xfId="0" applyBorder="1" applyAlignment="1" applyProtection="1">
      <alignment/>
      <protection/>
    </xf>
    <xf numFmtId="0" fontId="32" fillId="0" borderId="0" xfId="57" applyFont="1" applyBorder="1" applyAlignment="1" applyProtection="1">
      <alignment horizontal="left" vertical="top" wrapText="1"/>
      <protection/>
    </xf>
    <xf numFmtId="0" fontId="32" fillId="0" borderId="0" xfId="57" applyFont="1" applyBorder="1" applyAlignment="1" applyProtection="1" quotePrefix="1">
      <alignment horizontal="left" vertical="top" wrapText="1"/>
      <protection/>
    </xf>
    <xf numFmtId="0" fontId="6" fillId="12" borderId="22" xfId="0" applyFont="1" applyFill="1" applyBorder="1" applyAlignment="1" applyProtection="1">
      <alignment horizontal="center" vertical="center" wrapText="1"/>
      <protection/>
    </xf>
    <xf numFmtId="0" fontId="6" fillId="12" borderId="39" xfId="0" applyFont="1" applyFill="1" applyBorder="1" applyAlignment="1" applyProtection="1">
      <alignment horizontal="center" vertical="center" wrapText="1"/>
      <protection/>
    </xf>
    <xf numFmtId="0" fontId="26" fillId="0" borderId="36" xfId="57" applyFont="1" applyBorder="1" applyAlignment="1" applyProtection="1">
      <alignment horizontal="right" vertical="center"/>
      <protection/>
    </xf>
    <xf numFmtId="0" fontId="26" fillId="0" borderId="60" xfId="57" applyFont="1" applyBorder="1" applyAlignment="1" applyProtection="1">
      <alignment horizontal="right" vertical="center"/>
      <protection/>
    </xf>
    <xf numFmtId="0" fontId="26" fillId="0" borderId="72" xfId="57" applyFont="1" applyFill="1" applyBorder="1" applyAlignment="1" applyProtection="1">
      <alignment horizontal="right"/>
      <protection/>
    </xf>
    <xf numFmtId="0" fontId="0" fillId="0" borderId="65" xfId="0" applyBorder="1" applyAlignment="1" applyProtection="1">
      <alignment horizontal="center"/>
      <protection locked="0"/>
    </xf>
    <xf numFmtId="0" fontId="26" fillId="0" borderId="65" xfId="57" applyFont="1" applyBorder="1" applyAlignment="1" applyProtection="1">
      <alignment horizontal="right" vertical="center"/>
      <protection/>
    </xf>
    <xf numFmtId="0" fontId="0" fillId="0" borderId="65" xfId="0" applyBorder="1" applyAlignment="1" applyProtection="1">
      <alignment vertical="center"/>
      <protection/>
    </xf>
    <xf numFmtId="0" fontId="0" fillId="0" borderId="66" xfId="0" applyBorder="1" applyAlignment="1" applyProtection="1">
      <alignment vertical="center"/>
      <protection/>
    </xf>
    <xf numFmtId="0" fontId="6" fillId="36" borderId="37" xfId="57" applyFont="1" applyFill="1" applyBorder="1" applyAlignment="1" applyProtection="1">
      <alignment wrapText="1"/>
      <protection/>
    </xf>
    <xf numFmtId="0" fontId="6" fillId="36" borderId="22" xfId="57" applyFont="1" applyFill="1" applyBorder="1" applyAlignment="1" applyProtection="1">
      <alignment wrapText="1"/>
      <protection/>
    </xf>
    <xf numFmtId="0" fontId="2" fillId="36" borderId="22" xfId="0" applyFont="1" applyFill="1" applyBorder="1" applyAlignment="1" applyProtection="1">
      <alignment wrapText="1"/>
      <protection/>
    </xf>
    <xf numFmtId="0" fontId="6" fillId="34" borderId="61" xfId="0" applyFont="1" applyFill="1" applyBorder="1" applyAlignment="1" applyProtection="1">
      <alignment horizontal="center" vertical="center" textRotation="90"/>
      <protection/>
    </xf>
    <xf numFmtId="0" fontId="0" fillId="34" borderId="12" xfId="0" applyFont="1" applyFill="1" applyBorder="1" applyAlignment="1" applyProtection="1">
      <alignment horizontal="center" vertical="center"/>
      <protection/>
    </xf>
    <xf numFmtId="0" fontId="0" fillId="34" borderId="50" xfId="0" applyFont="1" applyFill="1" applyBorder="1" applyAlignment="1" applyProtection="1">
      <alignment horizontal="center" vertical="center"/>
      <protection/>
    </xf>
    <xf numFmtId="0" fontId="6" fillId="34" borderId="76" xfId="0" applyFont="1" applyFill="1" applyBorder="1" applyAlignment="1" applyProtection="1">
      <alignment horizontal="center" vertical="center" wrapText="1"/>
      <protection/>
    </xf>
    <xf numFmtId="0" fontId="0" fillId="34" borderId="84" xfId="0" applyFont="1" applyFill="1" applyBorder="1" applyAlignment="1" applyProtection="1">
      <alignment horizontal="center" vertical="center"/>
      <protection/>
    </xf>
    <xf numFmtId="0" fontId="0" fillId="34" borderId="58" xfId="0" applyFont="1" applyFill="1" applyBorder="1" applyAlignment="1" applyProtection="1">
      <alignment horizontal="center" vertical="center"/>
      <protection/>
    </xf>
    <xf numFmtId="0" fontId="6" fillId="33" borderId="37" xfId="57" applyFont="1" applyFill="1" applyBorder="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6" fillId="34" borderId="37" xfId="0" applyFont="1" applyFill="1" applyBorder="1" applyAlignment="1" applyProtection="1">
      <alignment horizontal="center" vertical="center" wrapText="1"/>
      <protection/>
    </xf>
    <xf numFmtId="0" fontId="2" fillId="34" borderId="22" xfId="0" applyFont="1" applyFill="1" applyBorder="1" applyAlignment="1" applyProtection="1">
      <alignment horizontal="center" vertical="center" wrapText="1"/>
      <protection/>
    </xf>
    <xf numFmtId="0" fontId="2" fillId="34" borderId="39" xfId="0" applyFont="1" applyFill="1" applyBorder="1" applyAlignment="1" applyProtection="1">
      <alignment horizontal="center" vertical="center" wrapText="1"/>
      <protection/>
    </xf>
    <xf numFmtId="0" fontId="85" fillId="34" borderId="37" xfId="0" applyFont="1" applyFill="1" applyBorder="1" applyAlignment="1" applyProtection="1">
      <alignment horizontal="center" vertical="center" wrapText="1"/>
      <protection/>
    </xf>
    <xf numFmtId="0" fontId="85" fillId="34" borderId="22" xfId="0" applyFont="1" applyFill="1" applyBorder="1" applyAlignment="1" applyProtection="1">
      <alignment horizontal="center" vertical="center" wrapText="1"/>
      <protection/>
    </xf>
    <xf numFmtId="0" fontId="85" fillId="34" borderId="39" xfId="0" applyFont="1" applyFill="1" applyBorder="1" applyAlignment="1" applyProtection="1">
      <alignment horizontal="center" vertical="center" wrapText="1"/>
      <protection/>
    </xf>
    <xf numFmtId="0" fontId="6" fillId="12" borderId="37" xfId="0" applyFont="1" applyFill="1" applyBorder="1" applyAlignment="1" applyProtection="1">
      <alignment horizontal="center" vertical="center" wrapText="1"/>
      <protection/>
    </xf>
    <xf numFmtId="0" fontId="6" fillId="12" borderId="37" xfId="57" applyFont="1" applyFill="1" applyBorder="1" applyAlignment="1" applyProtection="1">
      <alignment horizontal="center" vertical="center" wrapText="1"/>
      <protection/>
    </xf>
    <xf numFmtId="0" fontId="2" fillId="12" borderId="39" xfId="0" applyFont="1" applyFill="1" applyBorder="1" applyAlignment="1" applyProtection="1">
      <alignment horizontal="center" vertical="center" wrapText="1"/>
      <protection/>
    </xf>
    <xf numFmtId="0" fontId="2" fillId="12" borderId="22" xfId="0" applyFont="1" applyFill="1" applyBorder="1" applyAlignment="1" applyProtection="1">
      <alignment horizontal="center" vertical="center" wrapText="1"/>
      <protection/>
    </xf>
    <xf numFmtId="0" fontId="24" fillId="36" borderId="61" xfId="57" applyFont="1" applyFill="1" applyBorder="1" applyAlignment="1" applyProtection="1">
      <alignment horizontal="left" vertical="center" wrapText="1"/>
      <protection/>
    </xf>
    <xf numFmtId="0" fontId="24" fillId="36" borderId="17" xfId="57" applyFont="1" applyFill="1" applyBorder="1" applyAlignment="1" applyProtection="1">
      <alignment horizontal="left" vertical="center" wrapText="1"/>
      <protection/>
    </xf>
    <xf numFmtId="0" fontId="0" fillId="0" borderId="78" xfId="0" applyBorder="1" applyAlignment="1" applyProtection="1">
      <alignment/>
      <protection/>
    </xf>
    <xf numFmtId="0" fontId="4" fillId="0" borderId="50" xfId="57" applyFont="1" applyFill="1" applyBorder="1" applyAlignment="1" applyProtection="1">
      <alignment vertical="center"/>
      <protection/>
    </xf>
    <xf numFmtId="0" fontId="25" fillId="0" borderId="52" xfId="0" applyFont="1" applyFill="1" applyBorder="1" applyAlignment="1" applyProtection="1">
      <alignment vertical="center"/>
      <protection/>
    </xf>
    <xf numFmtId="0" fontId="4" fillId="0" borderId="0" xfId="57" applyFont="1" applyFill="1" applyBorder="1" applyAlignment="1" applyProtection="1">
      <alignment vertical="center"/>
      <protection/>
    </xf>
    <xf numFmtId="0" fontId="25" fillId="0" borderId="0" xfId="0" applyFont="1" applyFill="1" applyBorder="1" applyAlignment="1" applyProtection="1">
      <alignment/>
      <protection/>
    </xf>
    <xf numFmtId="0" fontId="0" fillId="0" borderId="0" xfId="0" applyBorder="1" applyAlignment="1" applyProtection="1">
      <alignment/>
      <protection/>
    </xf>
    <xf numFmtId="0" fontId="0" fillId="0" borderId="79" xfId="0" applyBorder="1" applyAlignment="1" applyProtection="1">
      <alignment/>
      <protection/>
    </xf>
    <xf numFmtId="0" fontId="26" fillId="33" borderId="61" xfId="57" applyFont="1" applyFill="1" applyBorder="1" applyAlignment="1" applyProtection="1">
      <alignment horizontal="center" vertical="center" wrapText="1"/>
      <protection/>
    </xf>
    <xf numFmtId="0" fontId="27" fillId="0" borderId="17" xfId="0" applyFont="1" applyBorder="1" applyAlignment="1" applyProtection="1">
      <alignment vertical="center"/>
      <protection/>
    </xf>
    <xf numFmtId="0" fontId="27" fillId="0" borderId="78" xfId="0" applyFont="1" applyBorder="1" applyAlignment="1" applyProtection="1">
      <alignment vertical="center"/>
      <protection/>
    </xf>
    <xf numFmtId="0" fontId="27" fillId="0" borderId="50" xfId="0" applyFont="1" applyBorder="1" applyAlignment="1" applyProtection="1">
      <alignment vertical="center"/>
      <protection/>
    </xf>
    <xf numFmtId="0" fontId="27" fillId="0" borderId="52" xfId="0" applyFont="1" applyBorder="1" applyAlignment="1" applyProtection="1">
      <alignment vertical="center"/>
      <protection/>
    </xf>
    <xf numFmtId="0" fontId="27" fillId="0" borderId="51" xfId="0" applyFont="1" applyBorder="1" applyAlignment="1" applyProtection="1">
      <alignment vertical="center"/>
      <protection/>
    </xf>
    <xf numFmtId="0" fontId="27" fillId="0" borderId="12" xfId="0" applyFont="1" applyBorder="1" applyAlignment="1" applyProtection="1">
      <alignment vertical="center"/>
      <protection/>
    </xf>
    <xf numFmtId="0" fontId="27" fillId="0" borderId="0" xfId="0" applyFont="1" applyBorder="1" applyAlignment="1" applyProtection="1">
      <alignment vertical="center"/>
      <protection/>
    </xf>
    <xf numFmtId="0" fontId="27" fillId="0" borderId="79" xfId="0" applyFont="1" applyBorder="1" applyAlignment="1" applyProtection="1">
      <alignment vertical="center"/>
      <protection/>
    </xf>
    <xf numFmtId="0" fontId="26" fillId="33" borderId="17" xfId="57" applyFont="1" applyFill="1" applyBorder="1" applyAlignment="1" applyProtection="1">
      <alignment horizontal="center" vertical="center" wrapText="1"/>
      <protection/>
    </xf>
    <xf numFmtId="0" fontId="26" fillId="33" borderId="78" xfId="57" applyFont="1" applyFill="1" applyBorder="1" applyAlignment="1" applyProtection="1">
      <alignment horizontal="center" vertical="center" wrapText="1"/>
      <protection/>
    </xf>
    <xf numFmtId="0" fontId="26" fillId="33" borderId="12" xfId="57" applyFont="1" applyFill="1" applyBorder="1" applyAlignment="1" applyProtection="1">
      <alignment horizontal="center" vertical="center" wrapText="1"/>
      <protection/>
    </xf>
    <xf numFmtId="0" fontId="26" fillId="33" borderId="0" xfId="57" applyFont="1" applyFill="1" applyBorder="1" applyAlignment="1" applyProtection="1">
      <alignment horizontal="center" vertical="center" wrapText="1"/>
      <protection/>
    </xf>
    <xf numFmtId="0" fontId="26" fillId="33" borderId="79" xfId="57" applyFont="1" applyFill="1" applyBorder="1" applyAlignment="1" applyProtection="1">
      <alignment horizontal="center" vertical="center" wrapText="1"/>
      <protection/>
    </xf>
    <xf numFmtId="0" fontId="26" fillId="36" borderId="37" xfId="57" applyFont="1" applyFill="1" applyBorder="1" applyAlignment="1" applyProtection="1">
      <alignment horizontal="center" vertical="center" wrapText="1"/>
      <protection/>
    </xf>
    <xf numFmtId="0" fontId="26" fillId="0" borderId="22" xfId="0" applyFont="1" applyBorder="1" applyAlignment="1" applyProtection="1">
      <alignment horizontal="center" wrapText="1"/>
      <protection/>
    </xf>
    <xf numFmtId="0" fontId="26" fillId="0" borderId="39" xfId="0" applyFont="1" applyBorder="1" applyAlignment="1" applyProtection="1">
      <alignment horizontal="center" wrapText="1"/>
      <protection/>
    </xf>
    <xf numFmtId="0" fontId="26" fillId="12" borderId="37" xfId="0" applyFont="1" applyFill="1" applyBorder="1" applyAlignment="1" applyProtection="1">
      <alignment horizontal="center" wrapText="1"/>
      <protection/>
    </xf>
    <xf numFmtId="0" fontId="26" fillId="12" borderId="39" xfId="0" applyFont="1" applyFill="1" applyBorder="1" applyAlignment="1" applyProtection="1">
      <alignment horizontal="center" wrapText="1"/>
      <protection/>
    </xf>
    <xf numFmtId="0" fontId="26" fillId="12" borderId="37" xfId="57" applyFont="1" applyFill="1" applyBorder="1" applyAlignment="1" applyProtection="1">
      <alignment horizontal="center" vertical="center" wrapText="1"/>
      <protection/>
    </xf>
    <xf numFmtId="0" fontId="26" fillId="12" borderId="22" xfId="0" applyFont="1" applyFill="1" applyBorder="1" applyAlignment="1" applyProtection="1">
      <alignment horizontal="center" wrapText="1"/>
      <protection/>
    </xf>
    <xf numFmtId="0" fontId="26" fillId="12" borderId="17" xfId="0" applyFont="1" applyFill="1" applyBorder="1" applyAlignment="1" applyProtection="1">
      <alignment horizontal="center" wrapText="1"/>
      <protection/>
    </xf>
    <xf numFmtId="0" fontId="19" fillId="0" borderId="17" xfId="0" applyFont="1" applyBorder="1" applyAlignment="1" applyProtection="1">
      <alignment horizontal="center" wrapText="1"/>
      <protection/>
    </xf>
    <xf numFmtId="0" fontId="19" fillId="0" borderId="78" xfId="0" applyFont="1" applyBorder="1" applyAlignment="1" applyProtection="1">
      <alignment horizontal="center" wrapText="1"/>
      <protection/>
    </xf>
    <xf numFmtId="0" fontId="0" fillId="0" borderId="36" xfId="0" applyBorder="1" applyAlignment="1">
      <alignment/>
    </xf>
    <xf numFmtId="0" fontId="10" fillId="0" borderId="0" xfId="0" applyFont="1" applyAlignment="1">
      <alignment horizontal="center"/>
    </xf>
    <xf numFmtId="0" fontId="6" fillId="37" borderId="37" xfId="0" applyFont="1" applyFill="1" applyBorder="1" applyAlignment="1">
      <alignment horizontal="center"/>
    </xf>
    <xf numFmtId="0" fontId="6" fillId="37" borderId="22" xfId="0" applyFont="1" applyFill="1" applyBorder="1" applyAlignment="1">
      <alignment horizontal="center"/>
    </xf>
    <xf numFmtId="0" fontId="6" fillId="37" borderId="39" xfId="0" applyFont="1" applyFill="1" applyBorder="1" applyAlignment="1">
      <alignment horizontal="center"/>
    </xf>
    <xf numFmtId="0" fontId="2" fillId="0" borderId="0" xfId="57" applyFont="1" applyAlignment="1">
      <alignment horizontal="left" vertical="center"/>
      <protection/>
    </xf>
    <xf numFmtId="0" fontId="2" fillId="0" borderId="0" xfId="0" applyFont="1" applyAlignment="1">
      <alignment horizontal="left" vertical="center"/>
    </xf>
    <xf numFmtId="0" fontId="20" fillId="0" borderId="71" xfId="57" applyFont="1" applyBorder="1" applyAlignment="1">
      <alignment horizontal="center"/>
      <protection/>
    </xf>
    <xf numFmtId="0" fontId="20" fillId="0" borderId="10" xfId="57" applyFont="1" applyBorder="1" applyAlignment="1">
      <alignment horizontal="center"/>
      <protection/>
    </xf>
    <xf numFmtId="0" fontId="2" fillId="0" borderId="10" xfId="0" applyFont="1" applyBorder="1" applyAlignment="1">
      <alignment/>
    </xf>
    <xf numFmtId="0" fontId="2" fillId="0" borderId="59" xfId="61" applyFont="1" applyBorder="1" applyAlignment="1">
      <alignment horizontal="center"/>
      <protection/>
    </xf>
    <xf numFmtId="0" fontId="2" fillId="0" borderId="60" xfId="61" applyFont="1" applyBorder="1" applyAlignment="1">
      <alignment horizontal="center"/>
      <protection/>
    </xf>
    <xf numFmtId="0" fontId="2" fillId="0" borderId="43" xfId="61" applyFont="1" applyBorder="1" applyAlignment="1">
      <alignment horizontal="center"/>
      <protection/>
    </xf>
    <xf numFmtId="0" fontId="2" fillId="0" borderId="44" xfId="61" applyFont="1" applyBorder="1" applyAlignment="1">
      <alignment horizontal="center"/>
      <protection/>
    </xf>
    <xf numFmtId="0" fontId="2" fillId="0" borderId="56" xfId="61" applyFont="1" applyBorder="1" applyAlignment="1">
      <alignment/>
      <protection/>
    </xf>
    <xf numFmtId="0" fontId="2" fillId="0" borderId="58" xfId="61" applyFont="1" applyBorder="1" applyAlignment="1">
      <alignment/>
      <protection/>
    </xf>
    <xf numFmtId="0" fontId="20" fillId="0" borderId="37"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20" fillId="0" borderId="55" xfId="61" applyFont="1" applyBorder="1" applyAlignment="1">
      <alignment horizontal="center" vertical="center" wrapText="1"/>
      <protection/>
    </xf>
    <xf numFmtId="0" fontId="22" fillId="0" borderId="36" xfId="61" applyFont="1" applyFill="1" applyBorder="1" applyAlignment="1">
      <alignment horizontal="left" vertical="center"/>
      <protection/>
    </xf>
    <xf numFmtId="0" fontId="0" fillId="0" borderId="62" xfId="0" applyBorder="1" applyAlignment="1">
      <alignment/>
    </xf>
    <xf numFmtId="0" fontId="6" fillId="0" borderId="65" xfId="61" applyFont="1" applyBorder="1" applyAlignment="1">
      <alignment vertical="center"/>
      <protection/>
    </xf>
    <xf numFmtId="0" fontId="2" fillId="0" borderId="65" xfId="0" applyFont="1" applyBorder="1" applyAlignment="1">
      <alignment vertical="center"/>
    </xf>
    <xf numFmtId="0" fontId="2" fillId="38" borderId="65" xfId="61" applyFont="1" applyFill="1" applyBorder="1" applyAlignment="1">
      <alignment vertical="center"/>
      <protection/>
    </xf>
    <xf numFmtId="0" fontId="2" fillId="38" borderId="65" xfId="0" applyFont="1" applyFill="1" applyBorder="1" applyAlignment="1">
      <alignment/>
    </xf>
    <xf numFmtId="0" fontId="2" fillId="38" borderId="24" xfId="0" applyFont="1" applyFill="1" applyBorder="1" applyAlignment="1">
      <alignment/>
    </xf>
    <xf numFmtId="0" fontId="6" fillId="0" borderId="22" xfId="61" applyFont="1" applyBorder="1" applyAlignment="1">
      <alignment vertical="center"/>
      <protection/>
    </xf>
    <xf numFmtId="0" fontId="2" fillId="0" borderId="22" xfId="0" applyFont="1" applyBorder="1" applyAlignment="1">
      <alignment vertical="center"/>
    </xf>
    <xf numFmtId="0" fontId="2" fillId="38" borderId="22" xfId="61" applyFont="1" applyFill="1" applyBorder="1" applyAlignment="1">
      <alignment vertical="center"/>
      <protection/>
    </xf>
    <xf numFmtId="0" fontId="2" fillId="38" borderId="22" xfId="0" applyFont="1" applyFill="1" applyBorder="1" applyAlignment="1">
      <alignment/>
    </xf>
    <xf numFmtId="0" fontId="2" fillId="38" borderId="55" xfId="0" applyFont="1" applyFill="1" applyBorder="1" applyAlignment="1">
      <alignment/>
    </xf>
    <xf numFmtId="0" fontId="9" fillId="0" borderId="0" xfId="0" applyFont="1" applyFill="1" applyBorder="1" applyAlignment="1" applyProtection="1">
      <alignment horizontal="left" vertical="center" wrapText="1"/>
      <protection/>
    </xf>
    <xf numFmtId="0" fontId="9" fillId="0" borderId="11" xfId="0" applyFont="1" applyFill="1" applyBorder="1" applyAlignment="1" applyProtection="1">
      <alignment horizontal="center" vertical="center" wrapText="1"/>
      <protection/>
    </xf>
    <xf numFmtId="0" fontId="0" fillId="0" borderId="0" xfId="0" applyFont="1" applyAlignment="1">
      <alignment/>
    </xf>
    <xf numFmtId="0" fontId="9" fillId="0" borderId="11" xfId="0" applyFont="1" applyFill="1" applyBorder="1" applyAlignment="1" applyProtection="1">
      <alignment vertical="center" wrapText="1"/>
      <protection/>
    </xf>
    <xf numFmtId="0" fontId="66" fillId="0" borderId="11" xfId="0" applyFont="1" applyFill="1" applyBorder="1" applyAlignment="1" applyProtection="1">
      <alignment wrapText="1"/>
      <protection/>
    </xf>
    <xf numFmtId="0" fontId="66" fillId="0" borderId="11" xfId="0" applyFont="1" applyFill="1" applyBorder="1" applyAlignment="1" applyProtection="1">
      <alignment vertical="center" wrapText="1"/>
      <protection/>
    </xf>
    <xf numFmtId="14" fontId="9" fillId="0" borderId="11" xfId="0" applyNumberFormat="1" applyFont="1" applyBorder="1" applyAlignment="1">
      <alignment textRotation="90"/>
    </xf>
    <xf numFmtId="0" fontId="9" fillId="0" borderId="11" xfId="0" applyFont="1" applyBorder="1" applyAlignment="1">
      <alignment/>
    </xf>
    <xf numFmtId="0" fontId="9" fillId="0" borderId="11" xfId="0" applyFont="1" applyBorder="1" applyAlignment="1">
      <alignment wrapText="1"/>
    </xf>
    <xf numFmtId="0" fontId="9" fillId="0" borderId="0" xfId="0" applyFont="1" applyAlignment="1">
      <alignment/>
    </xf>
    <xf numFmtId="0" fontId="9" fillId="0" borderId="11" xfId="0" applyFont="1" applyFill="1" applyBorder="1" applyAlignment="1" applyProtection="1">
      <alignment horizontal="justify" vertical="top" wrapText="1"/>
      <protection/>
    </xf>
    <xf numFmtId="0" fontId="9" fillId="0" borderId="11" xfId="0" applyFont="1" applyFill="1" applyBorder="1" applyAlignment="1" applyProtection="1">
      <alignment horizontal="left" wrapText="1"/>
      <protection/>
    </xf>
    <xf numFmtId="0" fontId="9" fillId="33" borderId="11" xfId="0" applyFont="1" applyFill="1" applyBorder="1" applyAlignment="1">
      <alignment horizontal="center"/>
    </xf>
    <xf numFmtId="0" fontId="9" fillId="0" borderId="11" xfId="0" applyFont="1" applyFill="1" applyBorder="1" applyAlignment="1">
      <alignment horizontal="center"/>
    </xf>
    <xf numFmtId="0" fontId="0" fillId="0" borderId="0" xfId="0" applyFont="1" applyAlignment="1">
      <alignment horizontal="left" indent="1"/>
    </xf>
    <xf numFmtId="0" fontId="67" fillId="34" borderId="0" xfId="0" applyFont="1" applyFill="1" applyAlignment="1">
      <alignment wrapText="1"/>
    </xf>
    <xf numFmtId="0" fontId="66" fillId="0" borderId="11" xfId="0" applyFont="1" applyFill="1" applyBorder="1" applyAlignment="1" applyProtection="1">
      <alignment horizontal="right" vertical="top"/>
      <protection/>
    </xf>
    <xf numFmtId="0" fontId="9" fillId="0" borderId="11" xfId="0" applyFont="1" applyFill="1" applyBorder="1" applyAlignment="1" applyProtection="1">
      <alignment horizontal="right" vertical="top"/>
      <protection/>
    </xf>
    <xf numFmtId="0" fontId="26" fillId="36" borderId="54" xfId="57" applyFont="1" applyFill="1" applyBorder="1" applyAlignment="1" applyProtection="1">
      <alignment horizontal="center" vertical="center"/>
      <protection locked="0"/>
    </xf>
    <xf numFmtId="0" fontId="26" fillId="36" borderId="54" xfId="57" applyFont="1" applyFill="1" applyBorder="1" applyAlignment="1" applyProtection="1">
      <alignment horizontal="left" vertical="center"/>
      <protection locked="0"/>
    </xf>
    <xf numFmtId="0" fontId="0" fillId="0" borderId="22" xfId="0" applyBorder="1" applyAlignment="1" applyProtection="1">
      <alignment/>
      <protection locked="0"/>
    </xf>
    <xf numFmtId="0" fontId="0" fillId="0" borderId="39" xfId="0" applyBorder="1" applyAlignment="1" applyProtection="1">
      <alignment/>
      <protection locked="0"/>
    </xf>
    <xf numFmtId="9" fontId="2" fillId="0" borderId="20" xfId="57" applyNumberFormat="1" applyFont="1" applyBorder="1" applyAlignment="1" applyProtection="1">
      <alignment horizontal="center"/>
      <protection locked="0"/>
    </xf>
    <xf numFmtId="9" fontId="2" fillId="0" borderId="11" xfId="57" applyNumberFormat="1" applyFont="1" applyBorder="1" applyAlignment="1" applyProtection="1">
      <alignment horizontal="center"/>
      <protection locked="0"/>
    </xf>
    <xf numFmtId="9" fontId="2" fillId="0" borderId="32" xfId="57" applyNumberFormat="1" applyFont="1" applyBorder="1" applyAlignment="1" applyProtection="1">
      <alignment horizontal="center"/>
      <protection locked="0"/>
    </xf>
    <xf numFmtId="4" fontId="2" fillId="0" borderId="33" xfId="57" applyNumberFormat="1" applyFont="1" applyBorder="1" applyAlignment="1" applyProtection="1">
      <alignment horizontal="center"/>
      <protection locked="0"/>
    </xf>
    <xf numFmtId="0" fontId="2" fillId="0" borderId="58" xfId="57" applyFont="1" applyBorder="1" applyProtection="1">
      <alignment/>
      <protection locked="0"/>
    </xf>
    <xf numFmtId="9" fontId="2" fillId="0" borderId="35" xfId="57" applyNumberFormat="1" applyFont="1" applyBorder="1" applyAlignment="1" applyProtection="1">
      <alignment horizontal="center"/>
      <protection locked="0"/>
    </xf>
    <xf numFmtId="9" fontId="2" fillId="0" borderId="28" xfId="57" applyNumberFormat="1" applyFont="1" applyBorder="1" applyAlignment="1" applyProtection="1">
      <alignment horizontal="center"/>
      <protection locked="0"/>
    </xf>
    <xf numFmtId="9" fontId="2" fillId="0" borderId="31" xfId="57" applyNumberFormat="1" applyFont="1" applyBorder="1" applyAlignment="1" applyProtection="1">
      <alignment horizontal="center"/>
      <protection locked="0"/>
    </xf>
    <xf numFmtId="0" fontId="5" fillId="0" borderId="51" xfId="57" applyFont="1" applyBorder="1" applyProtection="1">
      <alignment/>
      <protection locked="0"/>
    </xf>
    <xf numFmtId="0" fontId="5" fillId="0" borderId="49" xfId="57" applyFont="1" applyBorder="1" applyProtection="1">
      <alignment/>
      <protection locked="0"/>
    </xf>
    <xf numFmtId="0" fontId="42" fillId="0" borderId="17" xfId="0" applyFont="1" applyBorder="1" applyAlignment="1" applyProtection="1">
      <alignment horizontal="left" vertical="center" wrapText="1"/>
      <protection/>
    </xf>
    <xf numFmtId="0" fontId="42" fillId="0" borderId="78" xfId="0" applyFont="1" applyBorder="1" applyAlignment="1" applyProtection="1">
      <alignment horizontal="left" vertical="center" wrapText="1"/>
      <protection/>
    </xf>
    <xf numFmtId="0" fontId="4" fillId="0" borderId="52" xfId="57" applyFont="1" applyFill="1" applyBorder="1" applyAlignment="1" applyProtection="1">
      <alignment horizontal="left" vertical="center"/>
      <protection/>
    </xf>
    <xf numFmtId="0" fontId="43" fillId="0" borderId="52" xfId="0" applyFont="1" applyBorder="1" applyAlignment="1" applyProtection="1">
      <alignment horizontal="left" vertical="center"/>
      <protection/>
    </xf>
    <xf numFmtId="0" fontId="43" fillId="0" borderId="51" xfId="0" applyFont="1" applyBorder="1" applyAlignment="1" applyProtection="1">
      <alignment horizontal="left" vertical="center"/>
      <protection/>
    </xf>
    <xf numFmtId="0" fontId="26" fillId="36" borderId="37" xfId="57" applyFont="1" applyFill="1" applyBorder="1" applyAlignment="1" applyProtection="1">
      <alignment vertical="center"/>
      <protection/>
    </xf>
    <xf numFmtId="0" fontId="0" fillId="0" borderId="22" xfId="0" applyBorder="1" applyAlignment="1" applyProtection="1">
      <alignment vertical="center"/>
      <protection/>
    </xf>
    <xf numFmtId="0" fontId="0" fillId="0" borderId="55" xfId="0" applyBorder="1" applyAlignment="1" applyProtection="1">
      <alignment vertical="center"/>
      <protection/>
    </xf>
    <xf numFmtId="0" fontId="26" fillId="36" borderId="55" xfId="57" applyFont="1" applyFill="1" applyBorder="1" applyAlignment="1" applyProtection="1">
      <alignment horizontal="left" vertical="center"/>
      <protection/>
    </xf>
    <xf numFmtId="0" fontId="2" fillId="36" borderId="22" xfId="57" applyFont="1" applyFill="1" applyBorder="1" applyProtection="1">
      <alignment/>
      <protection/>
    </xf>
    <xf numFmtId="0" fontId="2" fillId="36" borderId="39" xfId="57" applyFont="1" applyFill="1" applyBorder="1" applyProtection="1">
      <alignment/>
      <protection/>
    </xf>
    <xf numFmtId="0" fontId="26" fillId="36" borderId="37" xfId="57" applyFont="1" applyFill="1" applyBorder="1" applyAlignment="1" applyProtection="1">
      <alignment horizontal="left" vertical="center"/>
      <protection/>
    </xf>
    <xf numFmtId="0" fontId="27" fillId="0" borderId="22" xfId="0" applyFont="1" applyBorder="1" applyAlignment="1" applyProtection="1">
      <alignment horizontal="left" vertical="center"/>
      <protection/>
    </xf>
    <xf numFmtId="0" fontId="27" fillId="0" borderId="55" xfId="0" applyFont="1" applyBorder="1" applyAlignment="1" applyProtection="1">
      <alignment horizontal="left" vertical="center"/>
      <protection/>
    </xf>
    <xf numFmtId="0" fontId="26" fillId="36" borderId="22" xfId="57" applyFont="1" applyFill="1" applyBorder="1" applyAlignment="1" applyProtection="1">
      <alignment horizontal="center" vertical="center" wrapText="1"/>
      <protection/>
    </xf>
    <xf numFmtId="0" fontId="26" fillId="0" borderId="22" xfId="0" applyFont="1" applyBorder="1" applyAlignment="1" applyProtection="1">
      <alignment horizontal="center" vertical="center" wrapText="1"/>
      <protection/>
    </xf>
    <xf numFmtId="0" fontId="26" fillId="0" borderId="39" xfId="0" applyFont="1" applyBorder="1" applyAlignment="1" applyProtection="1">
      <alignment horizontal="center" vertical="center" wrapText="1"/>
      <protection/>
    </xf>
    <xf numFmtId="0" fontId="6" fillId="33" borderId="59" xfId="57" applyFont="1" applyFill="1" applyBorder="1" applyAlignment="1" applyProtection="1">
      <alignment horizontal="center" vertical="center" wrapText="1"/>
      <protection/>
    </xf>
    <xf numFmtId="0" fontId="6" fillId="33" borderId="60" xfId="57" applyFont="1" applyFill="1" applyBorder="1" applyAlignment="1" applyProtection="1">
      <alignment horizontal="center" vertical="center" wrapText="1"/>
      <protection/>
    </xf>
    <xf numFmtId="0" fontId="6" fillId="33" borderId="36" xfId="57" applyFont="1" applyFill="1" applyBorder="1" applyAlignment="1" applyProtection="1">
      <alignment horizontal="center" vertical="center" wrapText="1"/>
      <protection/>
    </xf>
    <xf numFmtId="0" fontId="6" fillId="33" borderId="37" xfId="57" applyFont="1" applyFill="1" applyBorder="1" applyAlignment="1" applyProtection="1">
      <alignment horizontal="center" wrapText="1"/>
      <protection/>
    </xf>
    <xf numFmtId="0" fontId="6" fillId="36" borderId="22" xfId="57" applyFont="1" applyFill="1" applyBorder="1" applyAlignment="1" applyProtection="1">
      <alignment horizontal="center" wrapText="1"/>
      <protection/>
    </xf>
    <xf numFmtId="0" fontId="6" fillId="33" borderId="39" xfId="57" applyFont="1" applyFill="1" applyBorder="1" applyAlignment="1" applyProtection="1">
      <alignment horizontal="center" wrapText="1"/>
      <protection/>
    </xf>
    <xf numFmtId="0" fontId="6" fillId="33" borderId="34" xfId="57" applyFont="1" applyFill="1" applyBorder="1" applyAlignment="1" applyProtection="1">
      <alignment horizontal="center" vertical="center" wrapText="1"/>
      <protection/>
    </xf>
    <xf numFmtId="0" fontId="6" fillId="33" borderId="35" xfId="57" applyFont="1" applyFill="1" applyBorder="1" applyAlignment="1" applyProtection="1">
      <alignment horizontal="center" textRotation="90" wrapText="1"/>
      <protection/>
    </xf>
    <xf numFmtId="0" fontId="6" fillId="33" borderId="31" xfId="57" applyFont="1" applyFill="1" applyBorder="1" applyAlignment="1" applyProtection="1">
      <alignment horizontal="center" textRotation="90" wrapText="1"/>
      <protection/>
    </xf>
    <xf numFmtId="0" fontId="6" fillId="33" borderId="28" xfId="57" applyFont="1" applyFill="1" applyBorder="1" applyAlignment="1" applyProtection="1">
      <alignment horizontal="center" textRotation="90" wrapText="1"/>
      <protection/>
    </xf>
    <xf numFmtId="0" fontId="6" fillId="34" borderId="35" xfId="57" applyFont="1" applyFill="1" applyBorder="1" applyAlignment="1" applyProtection="1">
      <alignment horizontal="center" textRotation="90" wrapText="1"/>
      <protection/>
    </xf>
    <xf numFmtId="0" fontId="6" fillId="34" borderId="28" xfId="57" applyFont="1" applyFill="1" applyBorder="1" applyAlignment="1" applyProtection="1">
      <alignment horizontal="center" textRotation="90" wrapText="1"/>
      <protection/>
    </xf>
    <xf numFmtId="0" fontId="6" fillId="34" borderId="31" xfId="57" applyFont="1" applyFill="1" applyBorder="1" applyAlignment="1" applyProtection="1">
      <alignment horizontal="center" textRotation="90" wrapText="1"/>
      <protection/>
    </xf>
    <xf numFmtId="0" fontId="6" fillId="33" borderId="74" xfId="57" applyFont="1" applyFill="1" applyBorder="1" applyAlignment="1" applyProtection="1">
      <alignment horizontal="center" textRotation="90" wrapText="1"/>
      <protection/>
    </xf>
    <xf numFmtId="0" fontId="6" fillId="33" borderId="75" xfId="57" applyFont="1" applyFill="1" applyBorder="1" applyAlignment="1" applyProtection="1">
      <alignment horizontal="center" textRotation="90" wrapText="1"/>
      <protection/>
    </xf>
    <xf numFmtId="0" fontId="6" fillId="33" borderId="77" xfId="57" applyFont="1" applyFill="1" applyBorder="1" applyAlignment="1" applyProtection="1">
      <alignment horizontal="center" textRotation="90" wrapText="1"/>
      <protection/>
    </xf>
    <xf numFmtId="0" fontId="6" fillId="33" borderId="76" xfId="57" applyFont="1" applyFill="1" applyBorder="1" applyAlignment="1" applyProtection="1">
      <alignment horizontal="center" textRotation="90" wrapText="1"/>
      <protection/>
    </xf>
    <xf numFmtId="0" fontId="0" fillId="0" borderId="49" xfId="0" applyBorder="1" applyAlignment="1" applyProtection="1">
      <alignment wrapText="1"/>
      <protection/>
    </xf>
    <xf numFmtId="0" fontId="2" fillId="36" borderId="64" xfId="57" applyFont="1" applyFill="1" applyBorder="1" applyAlignment="1" applyProtection="1">
      <alignment horizontal="left"/>
      <protection/>
    </xf>
    <xf numFmtId="187" fontId="2" fillId="36" borderId="29" xfId="57" applyNumberFormat="1" applyFont="1" applyFill="1" applyBorder="1" applyAlignment="1" applyProtection="1">
      <alignment horizontal="center"/>
      <protection/>
    </xf>
    <xf numFmtId="0" fontId="2" fillId="36" borderId="64" xfId="57" applyFont="1" applyFill="1" applyBorder="1" applyAlignment="1" applyProtection="1">
      <alignment horizontal="center"/>
      <protection/>
    </xf>
    <xf numFmtId="0" fontId="2" fillId="36" borderId="27" xfId="57" applyFont="1" applyFill="1" applyBorder="1" applyAlignment="1" applyProtection="1">
      <alignment horizontal="center"/>
      <protection/>
    </xf>
    <xf numFmtId="4" fontId="2" fillId="36" borderId="29" xfId="57" applyNumberFormat="1" applyFont="1" applyFill="1" applyBorder="1" applyAlignment="1" applyProtection="1">
      <alignment horizontal="center"/>
      <protection/>
    </xf>
    <xf numFmtId="188" fontId="2" fillId="36" borderId="64" xfId="57" applyNumberFormat="1" applyFont="1" applyFill="1" applyBorder="1" applyAlignment="1" applyProtection="1">
      <alignment horizontal="center"/>
      <protection/>
    </xf>
    <xf numFmtId="188" fontId="2" fillId="36" borderId="27" xfId="57" applyNumberFormat="1" applyFont="1" applyFill="1" applyBorder="1" applyAlignment="1" applyProtection="1">
      <alignment horizontal="center"/>
      <protection/>
    </xf>
    <xf numFmtId="1" fontId="2" fillId="36" borderId="27" xfId="57" applyNumberFormat="1" applyFont="1" applyFill="1" applyBorder="1" applyAlignment="1" applyProtection="1">
      <alignment horizontal="center"/>
      <protection/>
    </xf>
    <xf numFmtId="0" fontId="2" fillId="36" borderId="30" xfId="57" applyFont="1" applyFill="1" applyBorder="1" applyProtection="1">
      <alignment/>
      <protection/>
    </xf>
    <xf numFmtId="193" fontId="2" fillId="36" borderId="19" xfId="57" applyNumberFormat="1" applyFont="1" applyFill="1" applyBorder="1" applyProtection="1">
      <alignment/>
      <protection/>
    </xf>
    <xf numFmtId="193" fontId="2" fillId="36" borderId="62" xfId="57" applyNumberFormat="1" applyFont="1" applyFill="1" applyBorder="1" applyProtection="1">
      <alignment/>
      <protection/>
    </xf>
    <xf numFmtId="193" fontId="2" fillId="36" borderId="30" xfId="57" applyNumberFormat="1" applyFont="1" applyFill="1" applyBorder="1" applyProtection="1">
      <alignment/>
      <protection/>
    </xf>
    <xf numFmtId="193" fontId="2" fillId="36" borderId="26" xfId="57" applyNumberFormat="1" applyFont="1" applyFill="1" applyBorder="1" applyProtection="1">
      <alignment/>
      <protection/>
    </xf>
    <xf numFmtId="0" fontId="5" fillId="36" borderId="42" xfId="57" applyFont="1" applyFill="1" applyBorder="1" applyProtection="1" quotePrefix="1">
      <alignment/>
      <protection/>
    </xf>
    <xf numFmtId="0" fontId="2" fillId="36" borderId="29" xfId="57" applyFont="1" applyFill="1" applyBorder="1" applyProtection="1">
      <alignment/>
      <protection/>
    </xf>
    <xf numFmtId="3" fontId="2" fillId="36" borderId="20" xfId="57" applyNumberFormat="1" applyFont="1" applyFill="1" applyBorder="1" applyProtection="1">
      <alignment/>
      <protection/>
    </xf>
    <xf numFmtId="3" fontId="2" fillId="36" borderId="11" xfId="57" applyNumberFormat="1" applyFont="1" applyFill="1" applyBorder="1" applyProtection="1">
      <alignment/>
      <protection/>
    </xf>
    <xf numFmtId="3" fontId="2" fillId="36" borderId="32" xfId="57" applyNumberFormat="1" applyFont="1" applyFill="1" applyBorder="1" applyProtection="1">
      <alignment/>
      <protection/>
    </xf>
    <xf numFmtId="193" fontId="2" fillId="36" borderId="20" xfId="57" applyNumberFormat="1" applyFont="1" applyFill="1" applyBorder="1" applyProtection="1">
      <alignment/>
      <protection/>
    </xf>
    <xf numFmtId="193" fontId="2" fillId="36" borderId="11" xfId="57" applyNumberFormat="1" applyFont="1" applyFill="1" applyBorder="1" applyProtection="1">
      <alignment/>
      <protection/>
    </xf>
    <xf numFmtId="193" fontId="2" fillId="36" borderId="32" xfId="57" applyNumberFormat="1" applyFont="1" applyFill="1" applyBorder="1" applyProtection="1">
      <alignment/>
      <protection/>
    </xf>
    <xf numFmtId="0" fontId="4" fillId="0" borderId="17" xfId="57" applyFont="1" applyBorder="1" applyProtection="1">
      <alignment/>
      <protection/>
    </xf>
    <xf numFmtId="187" fontId="2" fillId="0" borderId="17" xfId="57" applyNumberFormat="1" applyFont="1" applyBorder="1" applyAlignment="1" applyProtection="1">
      <alignment horizontal="center"/>
      <protection/>
    </xf>
    <xf numFmtId="0" fontId="2" fillId="0" borderId="0" xfId="57" applyFont="1" applyBorder="1" applyProtection="1">
      <alignment/>
      <protection/>
    </xf>
    <xf numFmtId="0" fontId="89" fillId="0" borderId="59" xfId="57" applyFont="1" applyBorder="1" applyAlignment="1" applyProtection="1">
      <alignment/>
      <protection/>
    </xf>
    <xf numFmtId="0" fontId="90" fillId="0" borderId="36" xfId="0" applyFont="1" applyBorder="1" applyAlignment="1" applyProtection="1">
      <alignment/>
      <protection/>
    </xf>
    <xf numFmtId="0" fontId="26" fillId="0" borderId="36" xfId="57" applyFont="1" applyBorder="1" applyAlignment="1" applyProtection="1">
      <alignment horizontal="right"/>
      <protection/>
    </xf>
    <xf numFmtId="0" fontId="0" fillId="0" borderId="36" xfId="0" applyBorder="1" applyAlignment="1" applyProtection="1">
      <alignment/>
      <protection/>
    </xf>
    <xf numFmtId="0" fontId="0" fillId="0" borderId="60" xfId="0" applyBorder="1" applyAlignment="1" applyProtection="1">
      <alignment/>
      <protection/>
    </xf>
    <xf numFmtId="1" fontId="31" fillId="0" borderId="19" xfId="57" applyNumberFormat="1" applyFont="1" applyBorder="1" applyProtection="1">
      <alignment/>
      <protection/>
    </xf>
    <xf numFmtId="1" fontId="31" fillId="0" borderId="62" xfId="57" applyNumberFormat="1" applyFont="1" applyBorder="1" applyProtection="1">
      <alignment/>
      <protection/>
    </xf>
    <xf numFmtId="1" fontId="31" fillId="36" borderId="26" xfId="57" applyNumberFormat="1" applyFont="1" applyFill="1" applyBorder="1" applyProtection="1">
      <alignment/>
      <protection/>
    </xf>
    <xf numFmtId="1" fontId="31" fillId="0" borderId="63" xfId="57" applyNumberFormat="1" applyFont="1" applyBorder="1" applyProtection="1">
      <alignment/>
      <protection/>
    </xf>
    <xf numFmtId="1" fontId="31" fillId="0" borderId="30" xfId="57" applyNumberFormat="1" applyFont="1" applyBorder="1" applyProtection="1">
      <alignment/>
      <protection/>
    </xf>
    <xf numFmtId="0" fontId="38" fillId="0" borderId="43" xfId="57" applyFont="1" applyBorder="1" applyAlignment="1" applyProtection="1">
      <alignment/>
      <protection/>
    </xf>
    <xf numFmtId="0" fontId="0" fillId="0" borderId="48" xfId="0" applyBorder="1" applyAlignment="1" applyProtection="1">
      <alignment/>
      <protection/>
    </xf>
    <xf numFmtId="0" fontId="2" fillId="0" borderId="48" xfId="57" applyFont="1" applyBorder="1" applyAlignment="1" applyProtection="1">
      <alignment horizontal="left"/>
      <protection/>
    </xf>
    <xf numFmtId="0" fontId="26" fillId="0" borderId="48" xfId="57" applyFont="1" applyBorder="1" applyAlignment="1" applyProtection="1">
      <alignment horizontal="right"/>
      <protection/>
    </xf>
    <xf numFmtId="0" fontId="0" fillId="0" borderId="44" xfId="0" applyBorder="1" applyAlignment="1" applyProtection="1">
      <alignment/>
      <protection/>
    </xf>
    <xf numFmtId="1" fontId="38" fillId="0" borderId="20" xfId="57" applyNumberFormat="1" applyFont="1" applyBorder="1" applyProtection="1">
      <alignment/>
      <protection/>
    </xf>
    <xf numFmtId="1" fontId="38" fillId="0" borderId="80" xfId="57" applyNumberFormat="1" applyFont="1" applyBorder="1" applyProtection="1">
      <alignment/>
      <protection/>
    </xf>
    <xf numFmtId="1" fontId="38" fillId="0" borderId="11" xfId="57" applyNumberFormat="1" applyFont="1" applyBorder="1" applyProtection="1">
      <alignment/>
      <protection/>
    </xf>
    <xf numFmtId="1" fontId="38" fillId="0" borderId="67" xfId="57" applyNumberFormat="1" applyFont="1" applyBorder="1" applyProtection="1">
      <alignment/>
      <protection/>
    </xf>
    <xf numFmtId="1" fontId="38" fillId="0" borderId="32" xfId="57" applyNumberFormat="1" applyFont="1" applyBorder="1" applyProtection="1">
      <alignment/>
      <protection/>
    </xf>
    <xf numFmtId="0" fontId="2" fillId="0" borderId="0" xfId="57" applyFont="1" applyProtection="1">
      <alignment/>
      <protection/>
    </xf>
    <xf numFmtId="0" fontId="40" fillId="0" borderId="72" xfId="57" applyFont="1" applyBorder="1" applyAlignment="1" applyProtection="1">
      <alignment/>
      <protection/>
    </xf>
    <xf numFmtId="0" fontId="14" fillId="0" borderId="65" xfId="0" applyFont="1" applyBorder="1" applyAlignment="1" applyProtection="1">
      <alignment/>
      <protection/>
    </xf>
    <xf numFmtId="0" fontId="0" fillId="0" borderId="65" xfId="0" applyBorder="1" applyAlignment="1" applyProtection="1">
      <alignment/>
      <protection/>
    </xf>
    <xf numFmtId="0" fontId="2" fillId="0" borderId="65" xfId="57" applyFont="1" applyFill="1" applyBorder="1" applyAlignment="1" applyProtection="1">
      <alignment horizontal="left"/>
      <protection/>
    </xf>
    <xf numFmtId="0" fontId="26" fillId="0" borderId="65" xfId="57" applyFont="1" applyFill="1" applyBorder="1" applyAlignment="1" applyProtection="1">
      <alignment horizontal="right"/>
      <protection/>
    </xf>
    <xf numFmtId="0" fontId="0" fillId="0" borderId="66" xfId="0" applyBorder="1" applyAlignment="1" applyProtection="1">
      <alignment/>
      <protection/>
    </xf>
    <xf numFmtId="1" fontId="40" fillId="36" borderId="35" xfId="57" applyNumberFormat="1" applyFont="1" applyFill="1" applyBorder="1" applyProtection="1">
      <alignment/>
      <protection/>
    </xf>
    <xf numFmtId="1" fontId="40" fillId="36" borderId="24" xfId="57" applyNumberFormat="1" applyFont="1" applyFill="1" applyBorder="1" applyProtection="1">
      <alignment/>
      <protection/>
    </xf>
    <xf numFmtId="1" fontId="40" fillId="36" borderId="28" xfId="57" applyNumberFormat="1" applyFont="1" applyFill="1" applyBorder="1" applyProtection="1">
      <alignment/>
      <protection/>
    </xf>
    <xf numFmtId="1" fontId="40" fillId="0" borderId="28" xfId="57" applyNumberFormat="1" applyFont="1" applyFill="1" applyBorder="1" applyProtection="1">
      <alignment/>
      <protection/>
    </xf>
    <xf numFmtId="1" fontId="40" fillId="36" borderId="73" xfId="57" applyNumberFormat="1" applyFont="1" applyFill="1" applyBorder="1" applyProtection="1">
      <alignment/>
      <protection/>
    </xf>
    <xf numFmtId="1" fontId="40" fillId="0" borderId="73" xfId="57" applyNumberFormat="1" applyFont="1" applyFill="1" applyBorder="1" applyProtection="1">
      <alignment/>
      <protection/>
    </xf>
    <xf numFmtId="1" fontId="40" fillId="0" borderId="31" xfId="57" applyNumberFormat="1" applyFont="1" applyFill="1" applyBorder="1" applyProtection="1">
      <alignment/>
      <protection/>
    </xf>
    <xf numFmtId="0" fontId="2" fillId="0" borderId="0" xfId="57" applyFont="1" applyFill="1" applyBorder="1" applyAlignment="1" applyProtection="1">
      <alignment horizontal="left"/>
      <protection/>
    </xf>
    <xf numFmtId="0" fontId="2" fillId="0" borderId="0" xfId="57" applyFont="1" applyFill="1" applyBorder="1" applyAlignment="1" applyProtection="1">
      <alignment horizontal="right"/>
      <protection/>
    </xf>
    <xf numFmtId="1" fontId="40" fillId="0" borderId="0" xfId="57" applyNumberFormat="1" applyFont="1" applyFill="1" applyBorder="1" applyProtection="1">
      <alignment/>
      <protection/>
    </xf>
    <xf numFmtId="0" fontId="39" fillId="0" borderId="0" xfId="57" applyFont="1" applyAlignment="1" applyProtection="1" quotePrefix="1">
      <alignment horizontal="left"/>
      <protection/>
    </xf>
    <xf numFmtId="0" fontId="5" fillId="0" borderId="0" xfId="57" applyFont="1" applyProtection="1">
      <alignment/>
      <protection/>
    </xf>
    <xf numFmtId="0" fontId="45" fillId="0" borderId="0" xfId="57" applyFont="1" applyFill="1" applyBorder="1" applyProtection="1">
      <alignment/>
      <protection/>
    </xf>
    <xf numFmtId="0" fontId="32" fillId="0" borderId="0" xfId="57" applyFont="1" applyAlignment="1" applyProtection="1" quotePrefix="1">
      <alignment horizontal="left"/>
      <protection/>
    </xf>
    <xf numFmtId="191" fontId="2" fillId="0" borderId="0" xfId="57" applyNumberFormat="1" applyFont="1" applyProtection="1">
      <alignment/>
      <protection/>
    </xf>
    <xf numFmtId="0" fontId="6" fillId="36" borderId="67" xfId="0" applyFont="1" applyFill="1" applyBorder="1" applyAlignment="1" applyProtection="1">
      <alignment/>
      <protection/>
    </xf>
    <xf numFmtId="0" fontId="2" fillId="0" borderId="0" xfId="57" applyFont="1" applyAlignment="1" applyProtection="1">
      <alignment horizontal="left"/>
      <protection/>
    </xf>
    <xf numFmtId="0" fontId="5" fillId="0" borderId="0" xfId="57" applyFont="1" applyAlignment="1" applyProtection="1">
      <alignment horizontal="left"/>
      <protection/>
    </xf>
    <xf numFmtId="0" fontId="6" fillId="0" borderId="71" xfId="0" applyFont="1" applyBorder="1" applyAlignment="1" applyProtection="1">
      <alignment/>
      <protection/>
    </xf>
    <xf numFmtId="0" fontId="91" fillId="0" borderId="65" xfId="57" applyFont="1" applyFill="1" applyBorder="1" applyAlignment="1" applyProtection="1">
      <alignment horizontal="center"/>
      <protection locked="0"/>
    </xf>
    <xf numFmtId="0" fontId="27" fillId="0" borderId="24" xfId="0" applyFont="1" applyBorder="1" applyAlignment="1" applyProtection="1">
      <alignment/>
      <protection/>
    </xf>
    <xf numFmtId="0" fontId="32" fillId="0" borderId="0" xfId="57" applyFont="1" applyBorder="1" applyAlignment="1" applyProtection="1" quotePrefix="1">
      <alignment horizontal="left" vertical="top"/>
      <protection/>
    </xf>
    <xf numFmtId="0" fontId="2" fillId="0" borderId="60" xfId="57" applyFont="1" applyBorder="1" applyAlignment="1" applyProtection="1">
      <alignment horizontal="center" vertical="center"/>
      <protection locked="0"/>
    </xf>
    <xf numFmtId="0" fontId="37" fillId="34" borderId="35" xfId="57" applyFont="1" applyFill="1" applyBorder="1" applyAlignment="1" applyProtection="1">
      <alignment horizontal="center" vertical="center"/>
      <protection locked="0"/>
    </xf>
    <xf numFmtId="0" fontId="37" fillId="34" borderId="31" xfId="57" applyFont="1" applyFill="1" applyBorder="1" applyAlignment="1" applyProtection="1">
      <alignment horizontal="center" vertical="center"/>
      <protection locked="0"/>
    </xf>
    <xf numFmtId="0" fontId="2" fillId="0" borderId="35" xfId="57" applyFont="1" applyBorder="1" applyAlignment="1" applyProtection="1">
      <alignment horizontal="center" vertical="center"/>
      <protection locked="0"/>
    </xf>
    <xf numFmtId="0" fontId="2" fillId="0" borderId="28" xfId="57" applyFont="1" applyBorder="1" applyAlignment="1" applyProtection="1">
      <alignment horizontal="center" vertical="center"/>
      <protection locked="0"/>
    </xf>
    <xf numFmtId="0" fontId="2" fillId="0" borderId="31" xfId="57" applyFont="1" applyBorder="1" applyAlignment="1" applyProtection="1">
      <alignment horizontal="center" vertical="center"/>
      <protection locked="0"/>
    </xf>
    <xf numFmtId="0" fontId="2" fillId="0" borderId="24" xfId="57" applyFont="1" applyBorder="1" applyAlignment="1" applyProtection="1">
      <alignment horizontal="center" vertical="center"/>
      <protection locked="0"/>
    </xf>
    <xf numFmtId="0" fontId="2" fillId="0" borderId="73" xfId="57" applyFont="1" applyBorder="1" applyAlignment="1" applyProtection="1">
      <alignment horizontal="center" vertical="center"/>
      <protection locked="0"/>
    </xf>
    <xf numFmtId="0" fontId="38" fillId="0" borderId="16" xfId="57" applyFont="1" applyBorder="1" applyAlignment="1" applyProtection="1">
      <alignment horizontal="center" vertical="center"/>
      <protection locked="0"/>
    </xf>
    <xf numFmtId="0" fontId="38" fillId="34" borderId="24" xfId="57" applyFont="1" applyFill="1" applyBorder="1" applyAlignment="1" applyProtection="1">
      <alignment horizontal="center" vertical="center"/>
      <protection locked="0"/>
    </xf>
    <xf numFmtId="0" fontId="38" fillId="34" borderId="28" xfId="57" applyFont="1" applyFill="1" applyBorder="1" applyAlignment="1" applyProtection="1">
      <alignment horizontal="center" vertical="center"/>
      <protection locked="0"/>
    </xf>
    <xf numFmtId="0" fontId="38" fillId="34" borderId="31" xfId="57" applyFont="1" applyFill="1" applyBorder="1" applyAlignment="1" applyProtection="1">
      <alignment horizontal="center" vertical="center"/>
      <protection locked="0"/>
    </xf>
    <xf numFmtId="0" fontId="38" fillId="34" borderId="16" xfId="57" applyFont="1" applyFill="1" applyBorder="1" applyAlignment="1" applyProtection="1">
      <alignment horizontal="center" vertical="center"/>
      <protection locked="0"/>
    </xf>
    <xf numFmtId="0" fontId="37" fillId="34" borderId="16" xfId="57" applyFont="1" applyFill="1" applyBorder="1" applyAlignment="1" applyProtection="1">
      <alignment horizontal="center" vertical="center"/>
      <protection locked="0"/>
    </xf>
    <xf numFmtId="0" fontId="37" fillId="34" borderId="65" xfId="57" applyFont="1" applyFill="1" applyBorder="1" applyAlignment="1" applyProtection="1">
      <alignment horizontal="center" vertical="center"/>
      <protection locked="0"/>
    </xf>
    <xf numFmtId="0" fontId="2" fillId="0" borderId="65" xfId="57" applyFont="1" applyBorder="1" applyAlignment="1" applyProtection="1">
      <alignment horizontal="center" vertical="center"/>
      <protection locked="0"/>
    </xf>
    <xf numFmtId="0" fontId="38" fillId="0" borderId="51" xfId="57" applyFont="1" applyBorder="1" applyAlignment="1" applyProtection="1">
      <alignment horizontal="center" vertical="center"/>
      <protection locked="0"/>
    </xf>
    <xf numFmtId="194" fontId="6" fillId="0" borderId="48" xfId="0" applyNumberFormat="1" applyFont="1" applyFill="1" applyBorder="1" applyAlignment="1" applyProtection="1">
      <alignment horizontal="right"/>
      <protection locked="0"/>
    </xf>
    <xf numFmtId="194" fontId="6" fillId="0" borderId="80" xfId="0" applyNumberFormat="1" applyFont="1" applyFill="1" applyBorder="1" applyAlignment="1" applyProtection="1">
      <alignment horizontal="right"/>
      <protection locked="0"/>
    </xf>
    <xf numFmtId="0" fontId="5" fillId="0" borderId="11" xfId="0" applyFont="1" applyBorder="1" applyAlignment="1" applyProtection="1">
      <alignment vertical="justify" wrapText="1"/>
      <protection locked="0"/>
    </xf>
    <xf numFmtId="0" fontId="5" fillId="0" borderId="67" xfId="0" applyFont="1" applyBorder="1" applyAlignment="1" applyProtection="1">
      <alignment vertical="top" wrapText="1"/>
      <protection locked="0"/>
    </xf>
    <xf numFmtId="0" fontId="5" fillId="0" borderId="11" xfId="0" applyFont="1" applyBorder="1" applyAlignment="1" applyProtection="1">
      <alignment horizontal="center" vertical="justify" wrapText="1"/>
      <protection locked="0"/>
    </xf>
    <xf numFmtId="0" fontId="2" fillId="0" borderId="0" xfId="0" applyFont="1" applyAlignment="1" applyProtection="1">
      <alignment vertical="justify" wrapText="1"/>
      <protection locked="0"/>
    </xf>
    <xf numFmtId="0" fontId="5" fillId="0" borderId="67" xfId="0" applyFont="1" applyBorder="1" applyAlignment="1" applyProtection="1">
      <alignment vertical="justify" wrapText="1"/>
      <protection locked="0"/>
    </xf>
    <xf numFmtId="0" fontId="5" fillId="0" borderId="67" xfId="0" applyNumberFormat="1" applyFont="1" applyBorder="1" applyAlignment="1" applyProtection="1">
      <alignment vertical="top" wrapText="1"/>
      <protection locked="0"/>
    </xf>
    <xf numFmtId="0" fontId="5" fillId="0" borderId="67" xfId="0" applyFont="1" applyFill="1" applyBorder="1" applyAlignment="1" applyProtection="1">
      <alignment vertical="justify" wrapText="1"/>
      <protection locked="0"/>
    </xf>
    <xf numFmtId="0" fontId="5" fillId="0" borderId="11" xfId="0" applyFont="1" applyFill="1" applyBorder="1" applyAlignment="1" applyProtection="1">
      <alignment vertical="justify" wrapText="1"/>
      <protection locked="0"/>
    </xf>
    <xf numFmtId="0" fontId="5" fillId="0" borderId="11" xfId="0" applyFont="1" applyFill="1" applyBorder="1" applyAlignment="1" applyProtection="1">
      <alignment horizontal="center" vertical="justify" wrapText="1"/>
      <protection locked="0"/>
    </xf>
    <xf numFmtId="14" fontId="5" fillId="0" borderId="68" xfId="0" applyNumberFormat="1" applyFont="1" applyFill="1" applyBorder="1" applyAlignment="1" applyProtection="1">
      <alignment vertical="justify" wrapText="1"/>
      <protection locked="0"/>
    </xf>
    <xf numFmtId="0" fontId="5" fillId="0" borderId="13" xfId="0" applyFont="1" applyFill="1" applyBorder="1" applyAlignment="1" applyProtection="1">
      <alignment vertical="justify" wrapText="1"/>
      <protection locked="0"/>
    </xf>
    <xf numFmtId="0" fontId="5" fillId="0" borderId="83" xfId="0" applyFont="1" applyFill="1" applyBorder="1" applyAlignment="1" applyProtection="1">
      <alignment vertical="justify" wrapText="1"/>
      <protection locked="0"/>
    </xf>
    <xf numFmtId="0" fontId="5" fillId="0" borderId="69" xfId="0" applyFont="1" applyFill="1" applyBorder="1" applyAlignment="1" applyProtection="1">
      <alignment vertical="justify" wrapText="1"/>
      <protection locked="0"/>
    </xf>
    <xf numFmtId="0" fontId="5" fillId="0" borderId="71" xfId="0" applyFont="1" applyFill="1" applyBorder="1" applyAlignment="1" applyProtection="1">
      <alignment vertical="justify" wrapText="1"/>
      <protection locked="0"/>
    </xf>
    <xf numFmtId="0" fontId="5" fillId="0" borderId="27" xfId="0" applyFont="1" applyFill="1" applyBorder="1" applyAlignment="1" applyProtection="1">
      <alignment vertical="justify" wrapText="1"/>
      <protection locked="0"/>
    </xf>
    <xf numFmtId="0" fontId="4" fillId="0" borderId="0" xfId="0" applyFont="1" applyAlignment="1" applyProtection="1">
      <alignment/>
      <protection/>
    </xf>
    <xf numFmtId="49" fontId="4" fillId="0" borderId="0" xfId="0" applyNumberFormat="1" applyFont="1" applyAlignment="1" applyProtection="1">
      <alignment horizontal="right"/>
      <protection/>
    </xf>
    <xf numFmtId="49" fontId="4" fillId="0" borderId="0" xfId="0" applyNumberFormat="1" applyFont="1" applyFill="1" applyAlignment="1" applyProtection="1">
      <alignment horizontal="right"/>
      <protection/>
    </xf>
    <xf numFmtId="0" fontId="4" fillId="0" borderId="67" xfId="0" applyFont="1" applyBorder="1" applyAlignment="1" applyProtection="1">
      <alignment horizontal="right" vertical="center" wrapText="1"/>
      <protection/>
    </xf>
    <xf numFmtId="0" fontId="5" fillId="0" borderId="48" xfId="0" applyFont="1" applyBorder="1" applyAlignment="1" applyProtection="1">
      <alignment vertical="center"/>
      <protection/>
    </xf>
    <xf numFmtId="0" fontId="4" fillId="0" borderId="48" xfId="0" applyFont="1" applyBorder="1" applyAlignment="1" applyProtection="1">
      <alignment horizontal="right" vertical="center" wrapText="1"/>
      <protection/>
    </xf>
    <xf numFmtId="0" fontId="6" fillId="0" borderId="48" xfId="0" applyFont="1" applyFill="1" applyBorder="1" applyAlignment="1" applyProtection="1">
      <alignment horizontal="left" vertical="center"/>
      <protection/>
    </xf>
    <xf numFmtId="0" fontId="0" fillId="0" borderId="48" xfId="0" applyFont="1" applyBorder="1" applyAlignment="1" applyProtection="1">
      <alignment horizontal="left" vertical="center"/>
      <protection/>
    </xf>
    <xf numFmtId="0" fontId="0" fillId="0" borderId="80" xfId="0" applyFont="1" applyBorder="1" applyAlignment="1" applyProtection="1">
      <alignment horizontal="left" vertical="center"/>
      <protection/>
    </xf>
    <xf numFmtId="0" fontId="6" fillId="0" borderId="67" xfId="0" applyFont="1" applyBorder="1" applyAlignment="1" applyProtection="1">
      <alignment horizontal="right"/>
      <protection/>
    </xf>
    <xf numFmtId="0" fontId="6" fillId="0" borderId="48" xfId="0" applyFont="1" applyFill="1" applyBorder="1" applyAlignment="1" applyProtection="1">
      <alignment/>
      <protection/>
    </xf>
    <xf numFmtId="0" fontId="6" fillId="0" borderId="48" xfId="0" applyFont="1" applyBorder="1" applyAlignment="1" applyProtection="1">
      <alignment horizontal="right"/>
      <protection/>
    </xf>
    <xf numFmtId="0" fontId="5" fillId="0" borderId="10" xfId="0" applyFont="1" applyBorder="1" applyAlignment="1" applyProtection="1">
      <alignment/>
      <protection/>
    </xf>
    <xf numFmtId="0" fontId="5" fillId="33" borderId="68" xfId="0" applyFont="1" applyFill="1" applyBorder="1" applyAlignment="1" applyProtection="1">
      <alignment/>
      <protection/>
    </xf>
    <xf numFmtId="0" fontId="5" fillId="33" borderId="82" xfId="0" applyFont="1" applyFill="1" applyBorder="1" applyAlignment="1" applyProtection="1">
      <alignment horizontal="right"/>
      <protection/>
    </xf>
    <xf numFmtId="0" fontId="5" fillId="33" borderId="70" xfId="0" applyFont="1" applyFill="1" applyBorder="1" applyAlignment="1" applyProtection="1">
      <alignment horizontal="center"/>
      <protection/>
    </xf>
    <xf numFmtId="0" fontId="5" fillId="33" borderId="82" xfId="0" applyFont="1" applyFill="1" applyBorder="1" applyAlignment="1" applyProtection="1">
      <alignment/>
      <protection/>
    </xf>
    <xf numFmtId="0" fontId="5" fillId="33" borderId="83" xfId="0" applyFont="1" applyFill="1" applyBorder="1" applyAlignment="1" applyProtection="1">
      <alignment/>
      <protection/>
    </xf>
    <xf numFmtId="0" fontId="7" fillId="33" borderId="71" xfId="0" applyFont="1" applyFill="1" applyBorder="1" applyAlignment="1" applyProtection="1">
      <alignment/>
      <protection/>
    </xf>
    <xf numFmtId="0" fontId="5" fillId="33" borderId="81" xfId="0" applyFont="1" applyFill="1" applyBorder="1" applyAlignment="1" applyProtection="1">
      <alignment horizontal="right"/>
      <protection/>
    </xf>
    <xf numFmtId="0" fontId="5" fillId="33" borderId="11" xfId="0" applyFont="1" applyFill="1" applyBorder="1" applyAlignment="1" applyProtection="1">
      <alignment horizontal="center"/>
      <protection/>
    </xf>
    <xf numFmtId="0" fontId="8" fillId="33" borderId="13" xfId="0" applyFont="1" applyFill="1" applyBorder="1" applyAlignment="1" applyProtection="1">
      <alignment horizontal="center" textRotation="90" wrapText="1"/>
      <protection/>
    </xf>
    <xf numFmtId="0" fontId="7" fillId="33" borderId="83" xfId="0" applyFont="1" applyFill="1" applyBorder="1" applyAlignment="1" applyProtection="1">
      <alignment/>
      <protection/>
    </xf>
    <xf numFmtId="0" fontId="8" fillId="33" borderId="69" xfId="0" applyFont="1" applyFill="1" applyBorder="1" applyAlignment="1" applyProtection="1">
      <alignment horizontal="center" textRotation="90" wrapText="1"/>
      <protection/>
    </xf>
    <xf numFmtId="0" fontId="8" fillId="33" borderId="69" xfId="0" applyFont="1" applyFill="1" applyBorder="1" applyAlignment="1" applyProtection="1">
      <alignment horizontal="center" textRotation="90"/>
      <protection/>
    </xf>
    <xf numFmtId="0" fontId="5" fillId="33" borderId="71" xfId="0" applyFont="1" applyFill="1" applyBorder="1" applyAlignment="1" applyProtection="1">
      <alignment/>
      <protection/>
    </xf>
    <xf numFmtId="0" fontId="7" fillId="33" borderId="23" xfId="0" applyFont="1" applyFill="1" applyBorder="1" applyAlignment="1" applyProtection="1">
      <alignment/>
      <protection/>
    </xf>
    <xf numFmtId="0" fontId="8" fillId="33" borderId="27" xfId="0" applyFont="1" applyFill="1" applyBorder="1" applyAlignment="1" applyProtection="1">
      <alignment horizontal="center" textRotation="90"/>
      <protection/>
    </xf>
    <xf numFmtId="0" fontId="7" fillId="0" borderId="0" xfId="0" applyFont="1" applyAlignment="1" applyProtection="1">
      <alignment/>
      <protection/>
    </xf>
    <xf numFmtId="0" fontId="2" fillId="0" borderId="0" xfId="0" applyFont="1" applyAlignment="1" applyProtection="1">
      <alignment vertical="justify" wrapText="1"/>
      <protection/>
    </xf>
    <xf numFmtId="0" fontId="5" fillId="0" borderId="0" xfId="0" applyFont="1" applyBorder="1" applyAlignment="1" applyProtection="1">
      <alignment/>
      <protection/>
    </xf>
    <xf numFmtId="0" fontId="5" fillId="0" borderId="0" xfId="0" applyFont="1" applyBorder="1" applyAlignment="1" applyProtection="1">
      <alignment horizontal="center"/>
      <protection/>
    </xf>
    <xf numFmtId="0" fontId="5" fillId="0" borderId="0" xfId="0" applyFont="1" applyAlignment="1" applyProtection="1">
      <alignment horizontal="center"/>
      <protection/>
    </xf>
    <xf numFmtId="0" fontId="5" fillId="0" borderId="67" xfId="0" applyFont="1" applyFill="1" applyBorder="1" applyAlignment="1" applyProtection="1">
      <alignment vertical="justify" wrapText="1"/>
      <protection/>
    </xf>
    <xf numFmtId="0" fontId="5" fillId="33" borderId="11" xfId="0" applyFont="1" applyFill="1" applyBorder="1" applyAlignment="1" applyProtection="1">
      <alignment horizontal="center" vertical="justify" wrapText="1"/>
      <protection/>
    </xf>
    <xf numFmtId="0" fontId="8" fillId="33" borderId="27" xfId="0" applyFont="1" applyFill="1" applyBorder="1" applyAlignment="1" applyProtection="1">
      <alignment horizontal="center" textRotation="90" wrapText="1"/>
      <protection/>
    </xf>
    <xf numFmtId="0" fontId="2" fillId="0" borderId="48" xfId="0" applyFont="1" applyBorder="1" applyAlignment="1" applyProtection="1">
      <alignment vertical="center"/>
      <protection/>
    </xf>
    <xf numFmtId="0" fontId="5" fillId="0" borderId="0" xfId="0" applyFont="1" applyFill="1" applyAlignment="1" applyProtection="1">
      <alignment/>
      <protection/>
    </xf>
    <xf numFmtId="0" fontId="2" fillId="0" borderId="0" xfId="0" applyFont="1" applyFill="1" applyAlignment="1" applyProtection="1">
      <alignment vertical="justify"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Standaard 2" xfId="61"/>
    <cellStyle name="Title" xfId="62"/>
    <cellStyle name="Total" xfId="63"/>
    <cellStyle name="Warning Text" xfId="64"/>
  </cellStyles>
  <dxfs count="24">
    <dxf>
      <font>
        <b/>
        <i val="0"/>
        <color rgb="FFFF0000"/>
      </font>
    </dxf>
    <dxf>
      <font>
        <u val="single"/>
      </font>
    </dxf>
    <dxf>
      <font>
        <u val="single"/>
      </font>
    </dxf>
    <dxf>
      <font>
        <color indexed="9"/>
      </font>
    </dxf>
    <dxf>
      <font>
        <b/>
        <i val="0"/>
        <color rgb="FFFF0000"/>
      </font>
    </dxf>
    <dxf>
      <font>
        <u val="single"/>
      </font>
    </dxf>
    <dxf>
      <font>
        <u val="single"/>
      </font>
    </dxf>
    <dxf>
      <font>
        <b/>
        <i val="0"/>
        <color rgb="FFFF0000"/>
      </font>
    </dxf>
    <dxf>
      <font>
        <u val="single"/>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dxf>
      <font>
        <b/>
        <i val="0"/>
        <color rgb="FFFF0000"/>
      </font>
    </dxf>
    <dxf>
      <font>
        <u val="single"/>
      </font>
    </dxf>
    <dxf>
      <font>
        <b/>
        <i val="0"/>
        <color rgb="FFFF0000"/>
      </font>
    </dxf>
    <dxf>
      <fill>
        <patternFill>
          <bgColor rgb="FFFFC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eyns%20Didier\Local%20Settings\Temporary%20Internet%20Files\OLKA\0000_KwaliteitsplanDM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waliteitsplan"/>
      <sheetName val="Dagboek (1)"/>
    </sheetNames>
    <sheetDataSet>
      <sheetData sheetId="0">
        <row r="20">
          <cell r="B20" t="str">
            <v>...@bofas.be</v>
          </cell>
        </row>
        <row r="40">
          <cell r="B40" t="str">
            <v>ntb</v>
          </cell>
        </row>
        <row r="42">
          <cell r="B42" t="str">
            <v>ntb</v>
          </cell>
        </row>
        <row r="47">
          <cell r="B47" t="str">
            <v>ntb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68"/>
  <sheetViews>
    <sheetView tabSelected="1" zoomScalePageLayoutView="0" workbookViewId="0" topLeftCell="A1">
      <selection activeCell="A6" sqref="A6"/>
    </sheetView>
  </sheetViews>
  <sheetFormatPr defaultColWidth="11.421875" defaultRowHeight="12.75"/>
  <cols>
    <col min="1" max="1" width="90.8515625" style="0" customWidth="1"/>
  </cols>
  <sheetData>
    <row r="1" ht="31.5">
      <c r="A1" s="601" t="s">
        <v>323</v>
      </c>
    </row>
    <row r="2" ht="12.75">
      <c r="A2" s="3"/>
    </row>
    <row r="3" ht="38.25">
      <c r="A3" s="18" t="s">
        <v>324</v>
      </c>
    </row>
    <row r="4" ht="66" customHeight="1">
      <c r="A4" s="18" t="s">
        <v>325</v>
      </c>
    </row>
    <row r="5" ht="25.5">
      <c r="A5" s="2" t="s">
        <v>41</v>
      </c>
    </row>
    <row r="6" ht="51" customHeight="1">
      <c r="A6" s="18" t="s">
        <v>315</v>
      </c>
    </row>
    <row r="7" ht="12.75">
      <c r="A7" s="2"/>
    </row>
    <row r="8" ht="12.75">
      <c r="A8" s="2" t="s">
        <v>42</v>
      </c>
    </row>
    <row r="9" ht="12.75">
      <c r="A9" s="2" t="s">
        <v>103</v>
      </c>
    </row>
    <row r="10" ht="12.75">
      <c r="A10" s="2" t="s">
        <v>43</v>
      </c>
    </row>
    <row r="11" ht="25.5">
      <c r="A11" s="18" t="s">
        <v>316</v>
      </c>
    </row>
    <row r="12" ht="12.75">
      <c r="A12" s="2" t="s">
        <v>44</v>
      </c>
    </row>
    <row r="13" ht="12.75">
      <c r="A13" s="2" t="s">
        <v>45</v>
      </c>
    </row>
    <row r="14" ht="12.75">
      <c r="A14" s="2" t="s">
        <v>46</v>
      </c>
    </row>
    <row r="15" ht="12.75">
      <c r="A15" s="18" t="s">
        <v>101</v>
      </c>
    </row>
    <row r="16" ht="25.5">
      <c r="A16" s="2" t="s">
        <v>47</v>
      </c>
    </row>
    <row r="17" ht="12.75">
      <c r="A17" s="18" t="s">
        <v>102</v>
      </c>
    </row>
    <row r="18" ht="25.5">
      <c r="A18" s="2" t="s">
        <v>48</v>
      </c>
    </row>
    <row r="19" ht="51">
      <c r="A19" s="18" t="s">
        <v>326</v>
      </c>
    </row>
    <row r="20" ht="12.75">
      <c r="A20" s="2" t="s">
        <v>327</v>
      </c>
    </row>
    <row r="21" ht="25.5">
      <c r="A21" s="18" t="s">
        <v>328</v>
      </c>
    </row>
    <row r="22" ht="12.75">
      <c r="A22" s="2" t="s">
        <v>49</v>
      </c>
    </row>
    <row r="23" ht="25.5">
      <c r="A23" s="2" t="s">
        <v>50</v>
      </c>
    </row>
    <row r="24" ht="38.25">
      <c r="A24" s="18" t="s">
        <v>329</v>
      </c>
    </row>
    <row r="25" ht="76.5">
      <c r="A25" s="18" t="s">
        <v>330</v>
      </c>
    </row>
    <row r="26" ht="12.75">
      <c r="A26" s="2" t="s">
        <v>51</v>
      </c>
    </row>
    <row r="27" ht="12.75">
      <c r="A27" s="2"/>
    </row>
    <row r="28" ht="76.5">
      <c r="A28" s="2" t="s">
        <v>52</v>
      </c>
    </row>
    <row r="29" ht="12.75">
      <c r="A29" s="2"/>
    </row>
    <row r="30" ht="38.25">
      <c r="A30" s="4" t="s">
        <v>53</v>
      </c>
    </row>
    <row r="31" ht="12.75">
      <c r="A31" s="4"/>
    </row>
    <row r="32" ht="63.75">
      <c r="A32" s="119" t="s">
        <v>54</v>
      </c>
    </row>
    <row r="33" ht="12.75">
      <c r="A33" s="119"/>
    </row>
    <row r="34" ht="25.5">
      <c r="A34" s="118" t="s">
        <v>331</v>
      </c>
    </row>
    <row r="35" ht="12.75">
      <c r="A35" s="4"/>
    </row>
    <row r="36" ht="12.75">
      <c r="A36" s="4" t="s">
        <v>55</v>
      </c>
    </row>
    <row r="37" ht="25.5">
      <c r="A37" s="476" t="s">
        <v>317</v>
      </c>
    </row>
    <row r="38" ht="12.75">
      <c r="A38" s="476" t="s">
        <v>56</v>
      </c>
    </row>
    <row r="39" ht="12.75">
      <c r="A39" s="476" t="s">
        <v>332</v>
      </c>
    </row>
    <row r="40" ht="25.5">
      <c r="A40" s="476" t="s">
        <v>318</v>
      </c>
    </row>
    <row r="41" ht="25.5">
      <c r="A41" s="476" t="s">
        <v>57</v>
      </c>
    </row>
    <row r="42" ht="12.75">
      <c r="A42" s="476" t="s">
        <v>58</v>
      </c>
    </row>
    <row r="43" ht="25.5">
      <c r="A43" s="476" t="s">
        <v>319</v>
      </c>
    </row>
    <row r="44" ht="25.5">
      <c r="A44" s="476" t="s">
        <v>59</v>
      </c>
    </row>
    <row r="45" ht="12.75">
      <c r="A45" s="476" t="s">
        <v>333</v>
      </c>
    </row>
    <row r="46" ht="38.25">
      <c r="A46" s="119" t="s">
        <v>60</v>
      </c>
    </row>
    <row r="47" ht="12.75">
      <c r="A47" s="4"/>
    </row>
    <row r="48" ht="12.75">
      <c r="A48" s="4" t="s">
        <v>61</v>
      </c>
    </row>
    <row r="49" ht="12.75">
      <c r="A49" s="5" t="s">
        <v>62</v>
      </c>
    </row>
    <row r="50" ht="25.5">
      <c r="A50" s="5" t="s">
        <v>63</v>
      </c>
    </row>
    <row r="51" ht="12.75">
      <c r="A51" s="6" t="s">
        <v>64</v>
      </c>
    </row>
    <row r="52" ht="12.75">
      <c r="A52" s="4"/>
    </row>
    <row r="53" ht="25.5">
      <c r="A53" s="4" t="s">
        <v>65</v>
      </c>
    </row>
    <row r="54" ht="12.75">
      <c r="A54" s="4"/>
    </row>
    <row r="55" ht="12.75">
      <c r="A55" s="4" t="s">
        <v>66</v>
      </c>
    </row>
    <row r="56" ht="12.75">
      <c r="A56" s="17"/>
    </row>
    <row r="57" ht="38.25">
      <c r="A57" s="18" t="s">
        <v>334</v>
      </c>
    </row>
    <row r="58" ht="12.75">
      <c r="A58" s="4" t="s">
        <v>67</v>
      </c>
    </row>
    <row r="59" ht="38.25">
      <c r="A59" s="118" t="s">
        <v>105</v>
      </c>
    </row>
    <row r="60" ht="12.75">
      <c r="A60" s="118" t="s">
        <v>104</v>
      </c>
    </row>
    <row r="61" ht="12.75">
      <c r="A61" s="118" t="s">
        <v>106</v>
      </c>
    </row>
    <row r="62" ht="12.75">
      <c r="A62" s="118" t="s">
        <v>107</v>
      </c>
    </row>
    <row r="63" ht="12.75">
      <c r="A63" s="4" t="s">
        <v>68</v>
      </c>
    </row>
    <row r="64" ht="25.5">
      <c r="A64" s="4" t="s">
        <v>69</v>
      </c>
    </row>
    <row r="65" ht="25.5">
      <c r="A65" s="18" t="s">
        <v>320</v>
      </c>
    </row>
    <row r="66" ht="12.75">
      <c r="A66" s="4"/>
    </row>
    <row r="67" ht="12.75">
      <c r="A67" s="4" t="s">
        <v>70</v>
      </c>
    </row>
    <row r="68" ht="38.25">
      <c r="A68" s="18" t="s">
        <v>335</v>
      </c>
    </row>
  </sheetData>
  <sheetProtection sheet="1"/>
  <printOptions/>
  <pageMargins left="0.7480314960629921" right="0.7480314960629921" top="0.984251968503937" bottom="0.984251968503937" header="0.5118110236220472" footer="0.5118110236220472"/>
  <pageSetup fitToHeight="0" fitToWidth="1" horizontalDpi="300" verticalDpi="300" orientation="portrait" paperSize="9" scale="97" r:id="rId4"/>
  <headerFooter alignWithMargins="0">
    <oddHeader>&amp;C&amp;F&amp;R&amp;8&amp;G</oddHeader>
    <oddFooter>&amp;LDate d'impression: &amp;D&amp;Rp. &amp;P/&amp;N</oddFooter>
  </headerFooter>
  <legacyDrawing r:id="rId2"/>
  <legacyDrawingHF r:id="rId3"/>
</worksheet>
</file>

<file path=xl/worksheets/sheet10.xml><?xml version="1.0" encoding="utf-8"?>
<worksheet xmlns="http://schemas.openxmlformats.org/spreadsheetml/2006/main" xmlns:r="http://schemas.openxmlformats.org/officeDocument/2006/relationships">
  <sheetPr codeName="Sheet10">
    <pageSetUpPr fitToPage="1"/>
  </sheetPr>
  <dimension ref="B2:CJ120"/>
  <sheetViews>
    <sheetView zoomScalePageLayoutView="0" workbookViewId="0" topLeftCell="A1">
      <selection activeCell="G3" sqref="G3:CJ3"/>
    </sheetView>
  </sheetViews>
  <sheetFormatPr defaultColWidth="8.8515625" defaultRowHeight="12.75" outlineLevelCol="2"/>
  <cols>
    <col min="1" max="1" width="2.421875" style="120" customWidth="1"/>
    <col min="2" max="2" width="11.57421875" style="121" customWidth="1"/>
    <col min="3" max="5" width="8.8515625" style="121" customWidth="1" outlineLevel="1"/>
    <col min="6" max="10" width="11.57421875" style="121" customWidth="1"/>
    <col min="11" max="11" width="9.28125" style="121" bestFit="1" customWidth="1"/>
    <col min="12" max="16" width="8.7109375" style="121" customWidth="1"/>
    <col min="17" max="17" width="11.57421875" style="121" customWidth="1"/>
    <col min="18" max="18" width="9.8515625" style="121" customWidth="1"/>
    <col min="19" max="23" width="11.57421875" style="121" customWidth="1"/>
    <col min="24" max="24" width="14.7109375" style="121" customWidth="1"/>
    <col min="25" max="29" width="7.7109375" style="121" customWidth="1"/>
    <col min="30" max="30" width="7.421875" style="121" customWidth="1"/>
    <col min="31" max="35" width="11.57421875" style="121" customWidth="1"/>
    <col min="36" max="36" width="9.00390625" style="121" customWidth="1"/>
    <col min="37" max="37" width="9.57421875" style="121" customWidth="1"/>
    <col min="38" max="38" width="11.57421875" style="121" customWidth="1"/>
    <col min="39" max="39" width="15.00390625" style="121" customWidth="1" outlineLevel="1"/>
    <col min="40" max="53" width="8.8515625" style="121" customWidth="1" outlineLevel="1"/>
    <col min="54" max="54" width="2.7109375" style="121" customWidth="1"/>
    <col min="55" max="55" width="8.8515625" style="121" customWidth="1" outlineLevel="1"/>
    <col min="56" max="56" width="7.8515625" style="121" customWidth="1" outlineLevel="1"/>
    <col min="57" max="57" width="12.57421875" style="121" customWidth="1" outlineLevel="1"/>
    <col min="58" max="58" width="11.28125" style="121" customWidth="1" outlineLevel="1"/>
    <col min="59" max="61" width="7.7109375" style="121" customWidth="1" outlineLevel="1"/>
    <col min="62" max="62" width="7.421875" style="121" customWidth="1" outlineLevel="1"/>
    <col min="63" max="67" width="8.8515625" style="121" customWidth="1" outlineLevel="1"/>
    <col min="68" max="68" width="9.00390625" style="121" customWidth="1" outlineLevel="1"/>
    <col min="69" max="69" width="9.57421875" style="121" customWidth="1" outlineLevel="1"/>
    <col min="70" max="70" width="8.8515625" style="121" customWidth="1" outlineLevel="1"/>
    <col min="71" max="71" width="2.421875" style="121" customWidth="1" outlineLevel="1"/>
    <col min="72" max="72" width="15.00390625" style="121" customWidth="1" outlineLevel="2"/>
    <col min="73" max="86" width="8.8515625" style="121" customWidth="1" outlineLevel="2"/>
    <col min="87" max="87" width="8.8515625" style="120" customWidth="1" outlineLevel="1"/>
    <col min="88" max="88" width="36.00390625" style="120" customWidth="1"/>
    <col min="89" max="16384" width="8.8515625" style="120" customWidth="1"/>
  </cols>
  <sheetData>
    <row r="1" ht="15.75" thickBot="1"/>
    <row r="2" spans="2:88" ht="53.25" customHeight="1">
      <c r="B2" s="522" t="s">
        <v>158</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488"/>
      <c r="AM2" s="488"/>
      <c r="AN2" s="488"/>
      <c r="AO2" s="488"/>
      <c r="AP2" s="488"/>
      <c r="AQ2" s="488"/>
      <c r="AR2" s="488"/>
      <c r="AS2" s="488"/>
      <c r="AT2" s="488"/>
      <c r="AU2" s="488"/>
      <c r="AV2" s="488"/>
      <c r="AW2" s="488"/>
      <c r="AX2" s="488"/>
      <c r="AY2" s="488"/>
      <c r="AZ2" s="488"/>
      <c r="BA2" s="488"/>
      <c r="BB2" s="488"/>
      <c r="BC2" s="488"/>
      <c r="BD2" s="488"/>
      <c r="BE2" s="488"/>
      <c r="BF2" s="488"/>
      <c r="BG2" s="488"/>
      <c r="BH2" s="488"/>
      <c r="BI2" s="488"/>
      <c r="BJ2" s="488"/>
      <c r="BK2" s="488"/>
      <c r="BL2" s="488"/>
      <c r="BM2" s="488"/>
      <c r="BN2" s="488"/>
      <c r="BO2" s="488"/>
      <c r="BP2" s="488"/>
      <c r="BQ2" s="488"/>
      <c r="BR2" s="488"/>
      <c r="BS2" s="488"/>
      <c r="BT2" s="488"/>
      <c r="BU2" s="488"/>
      <c r="BV2" s="488"/>
      <c r="BW2" s="488"/>
      <c r="BX2" s="488"/>
      <c r="BY2" s="488"/>
      <c r="BZ2" s="488"/>
      <c r="CA2" s="488"/>
      <c r="CB2" s="488"/>
      <c r="CC2" s="488"/>
      <c r="CD2" s="488"/>
      <c r="CE2" s="488"/>
      <c r="CF2" s="488"/>
      <c r="CG2" s="488"/>
      <c r="CH2" s="488"/>
      <c r="CI2" s="488"/>
      <c r="CJ2" s="524"/>
    </row>
    <row r="3" spans="2:88" ht="21" customHeight="1" thickBot="1">
      <c r="B3" s="525" t="s">
        <v>159</v>
      </c>
      <c r="C3" s="526"/>
      <c r="D3" s="526"/>
      <c r="E3" s="526"/>
      <c r="F3" s="526"/>
      <c r="G3" s="527">
        <f>1!B4</f>
        <v>0</v>
      </c>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8"/>
      <c r="BK3" s="528"/>
      <c r="BL3" s="528"/>
      <c r="BM3" s="528"/>
      <c r="BN3" s="528"/>
      <c r="BO3" s="528"/>
      <c r="BP3" s="528"/>
      <c r="BQ3" s="528"/>
      <c r="BR3" s="528"/>
      <c r="BS3" s="528"/>
      <c r="BT3" s="528"/>
      <c r="BU3" s="528"/>
      <c r="BV3" s="528"/>
      <c r="BW3" s="528"/>
      <c r="BX3" s="528"/>
      <c r="BY3" s="528"/>
      <c r="BZ3" s="528"/>
      <c r="CA3" s="528"/>
      <c r="CB3" s="528"/>
      <c r="CC3" s="528"/>
      <c r="CD3" s="528"/>
      <c r="CE3" s="528"/>
      <c r="CF3" s="528"/>
      <c r="CG3" s="528"/>
      <c r="CH3" s="528"/>
      <c r="CI3" s="529"/>
      <c r="CJ3" s="530"/>
    </row>
    <row r="4" spans="2:88" ht="21" customHeight="1" thickBot="1">
      <c r="B4" s="531" t="s">
        <v>81</v>
      </c>
      <c r="C4" s="532"/>
      <c r="D4" s="532"/>
      <c r="E4" s="532"/>
      <c r="F4" s="533"/>
      <c r="G4" s="531" t="s">
        <v>160</v>
      </c>
      <c r="H4" s="532"/>
      <c r="I4" s="532"/>
      <c r="J4" s="532"/>
      <c r="K4" s="532"/>
      <c r="L4" s="531" t="s">
        <v>71</v>
      </c>
      <c r="M4" s="532"/>
      <c r="N4" s="532"/>
      <c r="O4" s="532"/>
      <c r="P4" s="533"/>
      <c r="Q4" s="531" t="s">
        <v>161</v>
      </c>
      <c r="R4" s="540"/>
      <c r="S4" s="540"/>
      <c r="T4" s="540"/>
      <c r="U4" s="540"/>
      <c r="V4" s="540"/>
      <c r="W4" s="540"/>
      <c r="X4" s="541"/>
      <c r="Y4" s="545" t="s">
        <v>162</v>
      </c>
      <c r="Z4" s="546"/>
      <c r="AA4" s="546"/>
      <c r="AB4" s="546"/>
      <c r="AC4" s="546"/>
      <c r="AD4" s="546"/>
      <c r="AE4" s="546"/>
      <c r="AF4" s="546"/>
      <c r="AG4" s="546"/>
      <c r="AH4" s="546"/>
      <c r="AI4" s="546"/>
      <c r="AJ4" s="546"/>
      <c r="AK4" s="546"/>
      <c r="AL4" s="547"/>
      <c r="AM4" s="122"/>
      <c r="AN4" s="123"/>
      <c r="AO4" s="123"/>
      <c r="AP4" s="123"/>
      <c r="AQ4" s="123"/>
      <c r="AR4" s="123"/>
      <c r="AS4" s="123"/>
      <c r="AT4" s="123"/>
      <c r="AU4" s="123"/>
      <c r="AV4" s="123"/>
      <c r="AW4" s="123"/>
      <c r="AX4" s="123"/>
      <c r="AY4" s="123"/>
      <c r="AZ4" s="123"/>
      <c r="BA4" s="124"/>
      <c r="BB4" s="123"/>
      <c r="BC4" s="548" t="s">
        <v>163</v>
      </c>
      <c r="BD4" s="549"/>
      <c r="BE4" s="550" t="s">
        <v>164</v>
      </c>
      <c r="BF4" s="551"/>
      <c r="BG4" s="551"/>
      <c r="BH4" s="551"/>
      <c r="BI4" s="551"/>
      <c r="BJ4" s="551"/>
      <c r="BK4" s="551"/>
      <c r="BL4" s="551"/>
      <c r="BM4" s="551"/>
      <c r="BN4" s="551"/>
      <c r="BO4" s="551"/>
      <c r="BP4" s="551"/>
      <c r="BQ4" s="551"/>
      <c r="BR4" s="551"/>
      <c r="BS4" s="552"/>
      <c r="BT4" s="553"/>
      <c r="BU4" s="553"/>
      <c r="BV4" s="553"/>
      <c r="BW4" s="553"/>
      <c r="BX4" s="553"/>
      <c r="BY4" s="553"/>
      <c r="BZ4" s="553"/>
      <c r="CA4" s="553"/>
      <c r="CB4" s="553"/>
      <c r="CC4" s="553"/>
      <c r="CD4" s="553"/>
      <c r="CE4" s="553"/>
      <c r="CF4" s="553"/>
      <c r="CG4" s="553"/>
      <c r="CH4" s="554"/>
      <c r="CI4" s="503" t="s">
        <v>165</v>
      </c>
      <c r="CJ4" s="506" t="s">
        <v>166</v>
      </c>
    </row>
    <row r="5" spans="2:88" ht="48" customHeight="1" thickBot="1">
      <c r="B5" s="534"/>
      <c r="C5" s="535"/>
      <c r="D5" s="535"/>
      <c r="E5" s="535"/>
      <c r="F5" s="536"/>
      <c r="G5" s="537"/>
      <c r="H5" s="538"/>
      <c r="I5" s="538"/>
      <c r="J5" s="538"/>
      <c r="K5" s="538"/>
      <c r="L5" s="537"/>
      <c r="M5" s="538"/>
      <c r="N5" s="538"/>
      <c r="O5" s="538"/>
      <c r="P5" s="539"/>
      <c r="Q5" s="542"/>
      <c r="R5" s="543"/>
      <c r="S5" s="543"/>
      <c r="T5" s="543"/>
      <c r="U5" s="543"/>
      <c r="V5" s="543"/>
      <c r="W5" s="543"/>
      <c r="X5" s="544"/>
      <c r="Y5" s="509" t="s">
        <v>167</v>
      </c>
      <c r="Z5" s="510"/>
      <c r="AA5" s="509" t="s">
        <v>168</v>
      </c>
      <c r="AB5" s="511"/>
      <c r="AC5" s="511"/>
      <c r="AD5" s="511"/>
      <c r="AE5" s="511"/>
      <c r="AF5" s="510"/>
      <c r="AG5" s="512" t="s">
        <v>169</v>
      </c>
      <c r="AH5" s="513"/>
      <c r="AI5" s="513"/>
      <c r="AJ5" s="513"/>
      <c r="AK5" s="513"/>
      <c r="AL5" s="514"/>
      <c r="AM5" s="515" t="s">
        <v>170</v>
      </c>
      <c r="AN5" s="516"/>
      <c r="AO5" s="516"/>
      <c r="AP5" s="516"/>
      <c r="AQ5" s="516"/>
      <c r="AR5" s="516"/>
      <c r="AS5" s="516"/>
      <c r="AT5" s="516"/>
      <c r="AU5" s="516"/>
      <c r="AV5" s="516"/>
      <c r="AW5" s="516"/>
      <c r="AX5" s="516"/>
      <c r="AY5" s="516"/>
      <c r="AZ5" s="516"/>
      <c r="BA5" s="517"/>
      <c r="BB5" s="125"/>
      <c r="BC5" s="518" t="s">
        <v>171</v>
      </c>
      <c r="BD5" s="492"/>
      <c r="BE5" s="519" t="s">
        <v>167</v>
      </c>
      <c r="BF5" s="520"/>
      <c r="BG5" s="519" t="s">
        <v>168</v>
      </c>
      <c r="BH5" s="521"/>
      <c r="BI5" s="521"/>
      <c r="BJ5" s="521"/>
      <c r="BK5" s="521"/>
      <c r="BL5" s="520"/>
      <c r="BM5" s="518" t="s">
        <v>169</v>
      </c>
      <c r="BN5" s="521"/>
      <c r="BO5" s="521"/>
      <c r="BP5" s="521"/>
      <c r="BQ5" s="521"/>
      <c r="BR5" s="521"/>
      <c r="BS5" s="126"/>
      <c r="BT5" s="491" t="s">
        <v>170</v>
      </c>
      <c r="BU5" s="491"/>
      <c r="BV5" s="491"/>
      <c r="BW5" s="491"/>
      <c r="BX5" s="491"/>
      <c r="BY5" s="491"/>
      <c r="BZ5" s="491"/>
      <c r="CA5" s="491"/>
      <c r="CB5" s="491"/>
      <c r="CC5" s="491"/>
      <c r="CD5" s="491"/>
      <c r="CE5" s="491"/>
      <c r="CF5" s="491"/>
      <c r="CG5" s="491"/>
      <c r="CH5" s="492"/>
      <c r="CI5" s="504"/>
      <c r="CJ5" s="507"/>
    </row>
    <row r="6" spans="2:88" ht="141.75" thickBot="1">
      <c r="B6" s="127" t="s">
        <v>172</v>
      </c>
      <c r="C6" s="128" t="s">
        <v>173</v>
      </c>
      <c r="D6" s="128" t="s">
        <v>174</v>
      </c>
      <c r="E6" s="128" t="s">
        <v>175</v>
      </c>
      <c r="F6" s="129" t="s">
        <v>72</v>
      </c>
      <c r="G6" s="127" t="s">
        <v>176</v>
      </c>
      <c r="H6" s="129" t="s">
        <v>177</v>
      </c>
      <c r="I6" s="129" t="s">
        <v>178</v>
      </c>
      <c r="J6" s="129" t="s">
        <v>179</v>
      </c>
      <c r="K6" s="129" t="s">
        <v>180</v>
      </c>
      <c r="L6" s="127" t="s">
        <v>181</v>
      </c>
      <c r="M6" s="128" t="s">
        <v>182</v>
      </c>
      <c r="N6" s="128" t="s">
        <v>183</v>
      </c>
      <c r="O6" s="130" t="s">
        <v>184</v>
      </c>
      <c r="P6" s="129" t="s">
        <v>185</v>
      </c>
      <c r="Q6" s="131" t="s">
        <v>186</v>
      </c>
      <c r="R6" s="132" t="s">
        <v>187</v>
      </c>
      <c r="S6" s="132" t="s">
        <v>188</v>
      </c>
      <c r="T6" s="132" t="s">
        <v>189</v>
      </c>
      <c r="U6" s="132" t="s">
        <v>190</v>
      </c>
      <c r="V6" s="132" t="s">
        <v>191</v>
      </c>
      <c r="W6" s="132" t="s">
        <v>192</v>
      </c>
      <c r="X6" s="133" t="s">
        <v>193</v>
      </c>
      <c r="Y6" s="134" t="s">
        <v>194</v>
      </c>
      <c r="Z6" s="134" t="s">
        <v>195</v>
      </c>
      <c r="AA6" s="135" t="s">
        <v>196</v>
      </c>
      <c r="AB6" s="136" t="s">
        <v>197</v>
      </c>
      <c r="AC6" s="136" t="s">
        <v>198</v>
      </c>
      <c r="AD6" s="136" t="s">
        <v>199</v>
      </c>
      <c r="AE6" s="136" t="s">
        <v>200</v>
      </c>
      <c r="AF6" s="137" t="s">
        <v>201</v>
      </c>
      <c r="AG6" s="135" t="s">
        <v>73</v>
      </c>
      <c r="AH6" s="136" t="s">
        <v>74</v>
      </c>
      <c r="AI6" s="136" t="s">
        <v>75</v>
      </c>
      <c r="AJ6" s="136" t="s">
        <v>202</v>
      </c>
      <c r="AK6" s="138" t="s">
        <v>20</v>
      </c>
      <c r="AL6" s="137" t="s">
        <v>77</v>
      </c>
      <c r="AM6" s="139" t="s">
        <v>203</v>
      </c>
      <c r="AN6" s="140" t="s">
        <v>204</v>
      </c>
      <c r="AO6" s="141" t="s">
        <v>205</v>
      </c>
      <c r="AP6" s="141" t="s">
        <v>206</v>
      </c>
      <c r="AQ6" s="141" t="s">
        <v>207</v>
      </c>
      <c r="AR6" s="141" t="s">
        <v>208</v>
      </c>
      <c r="AS6" s="141" t="s">
        <v>209</v>
      </c>
      <c r="AT6" s="141" t="s">
        <v>210</v>
      </c>
      <c r="AU6" s="141" t="s">
        <v>211</v>
      </c>
      <c r="AV6" s="141" t="s">
        <v>212</v>
      </c>
      <c r="AW6" s="141" t="s">
        <v>213</v>
      </c>
      <c r="AX6" s="141" t="s">
        <v>214</v>
      </c>
      <c r="AY6" s="141" t="s">
        <v>215</v>
      </c>
      <c r="AZ6" s="141" t="s">
        <v>216</v>
      </c>
      <c r="BA6" s="142" t="s">
        <v>217</v>
      </c>
      <c r="BB6" s="143"/>
      <c r="BC6" s="144" t="s">
        <v>218</v>
      </c>
      <c r="BD6" s="145" t="s">
        <v>219</v>
      </c>
      <c r="BE6" s="146" t="s">
        <v>194</v>
      </c>
      <c r="BF6" s="146" t="s">
        <v>195</v>
      </c>
      <c r="BG6" s="147" t="s">
        <v>196</v>
      </c>
      <c r="BH6" s="148" t="s">
        <v>197</v>
      </c>
      <c r="BI6" s="148" t="s">
        <v>198</v>
      </c>
      <c r="BJ6" s="148" t="s">
        <v>199</v>
      </c>
      <c r="BK6" s="148" t="s">
        <v>200</v>
      </c>
      <c r="BL6" s="145" t="s">
        <v>201</v>
      </c>
      <c r="BM6" s="147" t="s">
        <v>73</v>
      </c>
      <c r="BN6" s="148" t="s">
        <v>74</v>
      </c>
      <c r="BO6" s="148" t="s">
        <v>75</v>
      </c>
      <c r="BP6" s="148" t="s">
        <v>202</v>
      </c>
      <c r="BQ6" s="149" t="s">
        <v>20</v>
      </c>
      <c r="BR6" s="145" t="s">
        <v>77</v>
      </c>
      <c r="BS6" s="144"/>
      <c r="BT6" s="150" t="s">
        <v>203</v>
      </c>
      <c r="BU6" s="151" t="s">
        <v>204</v>
      </c>
      <c r="BV6" s="152" t="s">
        <v>205</v>
      </c>
      <c r="BW6" s="152" t="s">
        <v>206</v>
      </c>
      <c r="BX6" s="152" t="s">
        <v>207</v>
      </c>
      <c r="BY6" s="152" t="s">
        <v>208</v>
      </c>
      <c r="BZ6" s="152" t="s">
        <v>209</v>
      </c>
      <c r="CA6" s="152" t="s">
        <v>210</v>
      </c>
      <c r="CB6" s="152" t="s">
        <v>211</v>
      </c>
      <c r="CC6" s="152" t="s">
        <v>212</v>
      </c>
      <c r="CD6" s="152" t="s">
        <v>213</v>
      </c>
      <c r="CE6" s="152" t="s">
        <v>214</v>
      </c>
      <c r="CF6" s="152" t="s">
        <v>215</v>
      </c>
      <c r="CG6" s="152" t="s">
        <v>216</v>
      </c>
      <c r="CH6" s="153" t="s">
        <v>217</v>
      </c>
      <c r="CI6" s="505"/>
      <c r="CJ6" s="508"/>
    </row>
    <row r="7" spans="2:88" ht="17.25">
      <c r="B7" s="154" t="s">
        <v>220</v>
      </c>
      <c r="C7" s="155"/>
      <c r="D7" s="155"/>
      <c r="E7" s="155"/>
      <c r="F7" s="155"/>
      <c r="G7" s="156"/>
      <c r="H7" s="156"/>
      <c r="I7" s="156"/>
      <c r="J7" s="156"/>
      <c r="K7" s="157"/>
      <c r="L7" s="155"/>
      <c r="M7" s="155"/>
      <c r="N7" s="155"/>
      <c r="O7" s="155"/>
      <c r="P7" s="158"/>
      <c r="Q7" s="159"/>
      <c r="R7" s="160"/>
      <c r="S7" s="161"/>
      <c r="T7" s="161"/>
      <c r="U7" s="493" t="s">
        <v>221</v>
      </c>
      <c r="V7" s="493"/>
      <c r="W7" s="493"/>
      <c r="X7" s="494"/>
      <c r="Y7" s="162">
        <v>2000</v>
      </c>
      <c r="Z7" s="163"/>
      <c r="AA7" s="162">
        <v>6</v>
      </c>
      <c r="AB7" s="164">
        <v>21</v>
      </c>
      <c r="AC7" s="164">
        <v>75</v>
      </c>
      <c r="AD7" s="164">
        <v>75</v>
      </c>
      <c r="AE7" s="164">
        <v>650</v>
      </c>
      <c r="AF7" s="163">
        <v>650</v>
      </c>
      <c r="AG7" s="165">
        <v>0.1</v>
      </c>
      <c r="AH7" s="164">
        <v>4</v>
      </c>
      <c r="AI7" s="164">
        <v>0.3</v>
      </c>
      <c r="AJ7" s="164">
        <v>1</v>
      </c>
      <c r="AK7" s="164">
        <v>1.5</v>
      </c>
      <c r="AL7" s="166">
        <v>2.5</v>
      </c>
      <c r="AM7" s="167" t="s">
        <v>222</v>
      </c>
      <c r="AN7" s="168"/>
      <c r="AO7" s="164"/>
      <c r="AP7" s="164"/>
      <c r="AQ7" s="164"/>
      <c r="AR7" s="164"/>
      <c r="AS7" s="164"/>
      <c r="AT7" s="169"/>
      <c r="AU7" s="169"/>
      <c r="AV7" s="169"/>
      <c r="AW7" s="164"/>
      <c r="AX7" s="164"/>
      <c r="AY7" s="164"/>
      <c r="AZ7" s="164"/>
      <c r="BA7" s="170"/>
      <c r="BB7" s="171"/>
      <c r="BC7" s="172"/>
      <c r="BD7" s="173">
        <v>9.2</v>
      </c>
      <c r="BE7" s="162">
        <f>IF(ISBLANK(Y7),"",Y7)</f>
        <v>2000</v>
      </c>
      <c r="BF7" s="174">
        <f>IF(ISBLANK(Z7),"",Z7)</f>
      </c>
      <c r="BG7" s="162">
        <f aca="true" t="shared" si="0" ref="BG7:BR7">IF(ISBLANK(AA7),"",AA7)</f>
        <v>6</v>
      </c>
      <c r="BH7" s="164">
        <f t="shared" si="0"/>
        <v>21</v>
      </c>
      <c r="BI7" s="164">
        <f t="shared" si="0"/>
        <v>75</v>
      </c>
      <c r="BJ7" s="164">
        <f t="shared" si="0"/>
        <v>75</v>
      </c>
      <c r="BK7" s="164">
        <f t="shared" si="0"/>
        <v>650</v>
      </c>
      <c r="BL7" s="163">
        <f t="shared" si="0"/>
        <v>650</v>
      </c>
      <c r="BM7" s="165">
        <f t="shared" si="0"/>
        <v>0.1</v>
      </c>
      <c r="BN7" s="164">
        <f t="shared" si="0"/>
        <v>4</v>
      </c>
      <c r="BO7" s="164">
        <f t="shared" si="0"/>
        <v>0.3</v>
      </c>
      <c r="BP7" s="164">
        <f t="shared" si="0"/>
        <v>1</v>
      </c>
      <c r="BQ7" s="164">
        <f t="shared" si="0"/>
        <v>1.5</v>
      </c>
      <c r="BR7" s="163">
        <f t="shared" si="0"/>
        <v>2.5</v>
      </c>
      <c r="BS7" s="175"/>
      <c r="BT7" s="726" t="s">
        <v>223</v>
      </c>
      <c r="BU7" s="168"/>
      <c r="BV7" s="164">
        <f>IF(ISBLANK(AP7),"",AP7)</f>
      </c>
      <c r="BW7" s="164">
        <f>IF(ISBLANK(AQ7),"",AQ7)</f>
      </c>
      <c r="BX7" s="164">
        <f>IF(ISBLANK(AR7),"",AR7)</f>
      </c>
      <c r="BY7" s="164">
        <f>IF(ISBLANK(AS7),"",AS7)</f>
      </c>
      <c r="BZ7" s="164">
        <f>IF(ISBLANK(AT7),"",AT7)</f>
      </c>
      <c r="CA7" s="169"/>
      <c r="CB7" s="169"/>
      <c r="CC7" s="169"/>
      <c r="CD7" s="164">
        <f>IF(ISBLANK(AX7),"",AX7)</f>
      </c>
      <c r="CE7" s="164">
        <f>IF(ISBLANK(AY7),"",AY7)</f>
      </c>
      <c r="CF7" s="164">
        <f>IF(ISBLANK(AZ7),"",AZ7)</f>
      </c>
      <c r="CG7" s="164">
        <f>IF(ISBLANK(BA7),"",BA7)</f>
      </c>
      <c r="CH7" s="170"/>
      <c r="CI7" s="221"/>
      <c r="CJ7" s="222"/>
    </row>
    <row r="8" spans="2:88" ht="18.75" thickBot="1">
      <c r="B8" s="178" t="s">
        <v>224</v>
      </c>
      <c r="C8" s="179"/>
      <c r="D8" s="179"/>
      <c r="E8" s="179"/>
      <c r="F8" s="179"/>
      <c r="G8" s="180"/>
      <c r="H8" s="180"/>
      <c r="I8" s="180"/>
      <c r="J8" s="180"/>
      <c r="K8" s="181"/>
      <c r="L8" s="179"/>
      <c r="M8" s="179"/>
      <c r="N8" s="179"/>
      <c r="O8" s="179"/>
      <c r="P8" s="182"/>
      <c r="Q8" s="495" t="s">
        <v>225</v>
      </c>
      <c r="R8" s="724"/>
      <c r="S8" s="723" t="s">
        <v>226</v>
      </c>
      <c r="T8" s="496"/>
      <c r="U8" s="496"/>
      <c r="V8" s="497" t="s">
        <v>227</v>
      </c>
      <c r="W8" s="498"/>
      <c r="X8" s="499"/>
      <c r="Y8" s="727"/>
      <c r="Z8" s="728"/>
      <c r="AA8" s="729">
        <f aca="true" t="shared" si="1" ref="AA8:AL8">INDEX(AA$39:AA$43,MATCH($S$8,$Z$39:$Z$43,0))</f>
        <v>6</v>
      </c>
      <c r="AB8" s="730">
        <f t="shared" si="1"/>
        <v>21</v>
      </c>
      <c r="AC8" s="730">
        <f t="shared" si="1"/>
        <v>75</v>
      </c>
      <c r="AD8" s="730">
        <f t="shared" si="1"/>
        <v>75</v>
      </c>
      <c r="AE8" s="730">
        <f t="shared" si="1"/>
        <v>650</v>
      </c>
      <c r="AF8" s="731">
        <f t="shared" si="1"/>
        <v>650</v>
      </c>
      <c r="AG8" s="732">
        <f t="shared" si="1"/>
        <v>0.1</v>
      </c>
      <c r="AH8" s="730">
        <f t="shared" si="1"/>
        <v>4</v>
      </c>
      <c r="AI8" s="730">
        <f t="shared" si="1"/>
        <v>0.3</v>
      </c>
      <c r="AJ8" s="730">
        <f t="shared" si="1"/>
        <v>1</v>
      </c>
      <c r="AK8" s="730">
        <f t="shared" si="1"/>
        <v>1.5</v>
      </c>
      <c r="AL8" s="733">
        <f t="shared" si="1"/>
        <v>2.5</v>
      </c>
      <c r="AM8" s="734"/>
      <c r="AN8" s="735"/>
      <c r="AO8" s="736"/>
      <c r="AP8" s="736"/>
      <c r="AQ8" s="736"/>
      <c r="AR8" s="736"/>
      <c r="AS8" s="736"/>
      <c r="AT8" s="736"/>
      <c r="AU8" s="736"/>
      <c r="AV8" s="736"/>
      <c r="AW8" s="736"/>
      <c r="AX8" s="736"/>
      <c r="AY8" s="736"/>
      <c r="AZ8" s="736"/>
      <c r="BA8" s="737"/>
      <c r="BB8" s="738"/>
      <c r="BC8" s="371"/>
      <c r="BD8" s="372">
        <v>10.2</v>
      </c>
      <c r="BE8" s="739"/>
      <c r="BF8" s="740"/>
      <c r="BG8" s="729">
        <f aca="true" t="shared" si="2" ref="BG8:BR8">AA8</f>
        <v>6</v>
      </c>
      <c r="BH8" s="730">
        <f t="shared" si="2"/>
        <v>21</v>
      </c>
      <c r="BI8" s="730">
        <f t="shared" si="2"/>
        <v>75</v>
      </c>
      <c r="BJ8" s="730">
        <f t="shared" si="2"/>
        <v>75</v>
      </c>
      <c r="BK8" s="730">
        <f t="shared" si="2"/>
        <v>650</v>
      </c>
      <c r="BL8" s="731">
        <f t="shared" si="2"/>
        <v>650</v>
      </c>
      <c r="BM8" s="732">
        <f t="shared" si="2"/>
        <v>0.1</v>
      </c>
      <c r="BN8" s="730">
        <f t="shared" si="2"/>
        <v>4</v>
      </c>
      <c r="BO8" s="730">
        <f t="shared" si="2"/>
        <v>0.3</v>
      </c>
      <c r="BP8" s="730">
        <f t="shared" si="2"/>
        <v>1</v>
      </c>
      <c r="BQ8" s="730">
        <f t="shared" si="2"/>
        <v>1.5</v>
      </c>
      <c r="BR8" s="731">
        <f t="shared" si="2"/>
        <v>2.5</v>
      </c>
      <c r="BS8" s="741"/>
      <c r="BT8" s="742"/>
      <c r="BU8" s="735"/>
      <c r="BV8" s="736"/>
      <c r="BW8" s="736"/>
      <c r="BX8" s="736"/>
      <c r="BY8" s="736"/>
      <c r="BZ8" s="736"/>
      <c r="CA8" s="736"/>
      <c r="CB8" s="736"/>
      <c r="CC8" s="736"/>
      <c r="CD8" s="736"/>
      <c r="CE8" s="736"/>
      <c r="CF8" s="736"/>
      <c r="CG8" s="736"/>
      <c r="CH8" s="737"/>
      <c r="CI8" s="382"/>
      <c r="CJ8" s="383"/>
    </row>
    <row r="9" spans="2:88" s="185" customFormat="1" ht="15.75" thickBot="1">
      <c r="B9" s="500" t="s">
        <v>228</v>
      </c>
      <c r="C9" s="501"/>
      <c r="D9" s="501"/>
      <c r="E9" s="501"/>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2"/>
      <c r="BB9" s="485"/>
      <c r="BC9" s="485"/>
      <c r="BD9" s="485"/>
      <c r="BE9" s="485"/>
      <c r="BF9" s="485"/>
      <c r="BG9" s="485"/>
      <c r="BH9" s="485"/>
      <c r="BI9" s="485"/>
      <c r="BJ9" s="485"/>
      <c r="BK9" s="485"/>
      <c r="BL9" s="485"/>
      <c r="BM9" s="485"/>
      <c r="BN9" s="485"/>
      <c r="BO9" s="485"/>
      <c r="BP9" s="485"/>
      <c r="BQ9" s="485"/>
      <c r="BR9" s="485"/>
      <c r="BS9" s="485"/>
      <c r="BT9" s="485"/>
      <c r="BU9" s="485"/>
      <c r="BV9" s="485"/>
      <c r="BW9" s="485"/>
      <c r="BX9" s="485"/>
      <c r="BY9" s="485"/>
      <c r="BZ9" s="485"/>
      <c r="CA9" s="485"/>
      <c r="CB9" s="485"/>
      <c r="CC9" s="485"/>
      <c r="CD9" s="485"/>
      <c r="CE9" s="485"/>
      <c r="CF9" s="485"/>
      <c r="CG9" s="485"/>
      <c r="CH9" s="485"/>
      <c r="CI9" s="485"/>
      <c r="CJ9" s="486"/>
    </row>
    <row r="10" spans="2:88" ht="15">
      <c r="B10" s="186"/>
      <c r="C10" s="186"/>
      <c r="D10" s="186"/>
      <c r="E10" s="186"/>
      <c r="F10" s="187"/>
      <c r="G10" s="188"/>
      <c r="H10" s="189"/>
      <c r="I10" s="189"/>
      <c r="J10" s="189"/>
      <c r="K10" s="190">
        <v>0.01</v>
      </c>
      <c r="L10" s="188"/>
      <c r="M10" s="191"/>
      <c r="N10" s="191"/>
      <c r="O10" s="192"/>
      <c r="P10" s="193"/>
      <c r="Q10" s="194">
        <v>43466</v>
      </c>
      <c r="R10" s="191" t="s">
        <v>229</v>
      </c>
      <c r="S10" s="195">
        <v>43467</v>
      </c>
      <c r="T10" s="195">
        <v>43468</v>
      </c>
      <c r="U10" s="196" t="s">
        <v>230</v>
      </c>
      <c r="V10" s="197" t="s">
        <v>231</v>
      </c>
      <c r="W10" s="197" t="s">
        <v>232</v>
      </c>
      <c r="X10" s="198" t="s">
        <v>233</v>
      </c>
      <c r="Y10" s="199">
        <v>500</v>
      </c>
      <c r="Z10" s="200"/>
      <c r="AA10" s="201">
        <v>7</v>
      </c>
      <c r="AB10" s="202">
        <v>200</v>
      </c>
      <c r="AC10" s="202">
        <v>60</v>
      </c>
      <c r="AD10" s="202">
        <v>2000</v>
      </c>
      <c r="AE10" s="202">
        <v>0.5</v>
      </c>
      <c r="AF10" s="203">
        <v>1</v>
      </c>
      <c r="AG10" s="201">
        <v>0.7</v>
      </c>
      <c r="AH10" s="202">
        <v>1.45</v>
      </c>
      <c r="AI10" s="202">
        <v>1.3</v>
      </c>
      <c r="AJ10" s="202"/>
      <c r="AK10" s="202"/>
      <c r="AL10" s="203"/>
      <c r="AM10" s="204" t="s">
        <v>234</v>
      </c>
      <c r="AN10" s="205"/>
      <c r="AO10" s="206">
        <f aca="true" t="shared" si="3" ref="AO10:AO20">IF(($AM10="DI"),_xlfn.IFERROR(0.001*$Y10,"&lt;"),"np")</f>
        <v>0.5</v>
      </c>
      <c r="AP10" s="206">
        <f aca="true" t="shared" si="4" ref="AP10:AP20">IF(($AM10="DI"),_xlfn.IFERROR(0.0088*$Y10,"&lt;"),"np")</f>
        <v>4.4</v>
      </c>
      <c r="AQ10" s="206">
        <f aca="true" t="shared" si="5" ref="AQ10:AQ20">IF(($AM10="DI"),_xlfn.IFERROR(0.082*$Y10,"&lt;"),"np")</f>
        <v>41</v>
      </c>
      <c r="AR10" s="206">
        <f aca="true" t="shared" si="6" ref="AR10:AR20">IF(($AM10="DI"),_xlfn.IFERROR(0.47361*$Y10,"&lt;"),"np")</f>
        <v>236.80499999999998</v>
      </c>
      <c r="AS10" s="206">
        <f aca="true" t="shared" si="7" ref="AS10:AS20">IF(($AM10="DI"),_xlfn.IFERROR(0.2246*$Y10,"&lt;"),"np")</f>
        <v>112.3</v>
      </c>
      <c r="AT10" s="207"/>
      <c r="AU10" s="207"/>
      <c r="AV10" s="207"/>
      <c r="AW10" s="206">
        <f aca="true" t="shared" si="8" ref="AW10:AW20">IF(($AM10="DI"),_xlfn.IFERROR(0.0156*$Y10,"&lt;"),"np")</f>
        <v>7.8</v>
      </c>
      <c r="AX10" s="206">
        <f aca="true" t="shared" si="9" ref="AX10:AX20">IF(($AM10="DI"),_xlfn.IFERROR(0.0137*$Y10,"&lt;"),"np")</f>
        <v>6.8500000000000005</v>
      </c>
      <c r="AY10" s="206">
        <f aca="true" t="shared" si="10" ref="AY10:AY20">IF(($AM10="DI"),_xlfn.IFERROR(0.1123*$Y10,"&lt;"),"np")</f>
        <v>56.15</v>
      </c>
      <c r="AZ10" s="208">
        <f aca="true" t="shared" si="11" ref="AZ10:AZ20">IF(($AM10="DI"),_xlfn.IFERROR(0.0684*$Y10,"&lt;"),"np")</f>
        <v>34.2</v>
      </c>
      <c r="BA10" s="209"/>
      <c r="BB10" s="209"/>
      <c r="BC10" s="172"/>
      <c r="BD10" s="173">
        <v>0.2</v>
      </c>
      <c r="BE10" s="210">
        <f aca="true" t="shared" si="12" ref="BE10:BR20">_xlfn.IFERROR($BD10*Y10,"&lt;")</f>
        <v>100</v>
      </c>
      <c r="BF10" s="211">
        <f t="shared" si="12"/>
        <v>0</v>
      </c>
      <c r="BG10" s="212">
        <f t="shared" si="12"/>
        <v>1.4000000000000001</v>
      </c>
      <c r="BH10" s="213">
        <f t="shared" si="12"/>
        <v>40</v>
      </c>
      <c r="BI10" s="213">
        <f t="shared" si="12"/>
        <v>12</v>
      </c>
      <c r="BJ10" s="213">
        <f t="shared" si="12"/>
        <v>400</v>
      </c>
      <c r="BK10" s="213">
        <f t="shared" si="12"/>
        <v>0.1</v>
      </c>
      <c r="BL10" s="214">
        <f t="shared" si="12"/>
        <v>0.2</v>
      </c>
      <c r="BM10" s="212">
        <f t="shared" si="12"/>
        <v>0.13999999999999999</v>
      </c>
      <c r="BN10" s="213">
        <f t="shared" si="12"/>
        <v>0.29</v>
      </c>
      <c r="BO10" s="213">
        <f t="shared" si="12"/>
        <v>0.26</v>
      </c>
      <c r="BP10" s="213">
        <f t="shared" si="12"/>
        <v>0</v>
      </c>
      <c r="BQ10" s="213">
        <f t="shared" si="12"/>
        <v>0</v>
      </c>
      <c r="BR10" s="214">
        <f t="shared" si="12"/>
        <v>0</v>
      </c>
      <c r="BS10" s="215"/>
      <c r="BT10" s="216" t="s">
        <v>234</v>
      </c>
      <c r="BU10" s="205"/>
      <c r="BV10" s="217">
        <f>IF(($AM10="DI"),_xlfn.IFERROR($BD10*AO10,"&lt;"),"np")</f>
        <v>0.1</v>
      </c>
      <c r="BW10" s="217">
        <f>IF(($AM10="DI"),_xlfn.IFERROR($BD10*AP10,"&lt;"),"np")</f>
        <v>0.8800000000000001</v>
      </c>
      <c r="BX10" s="217">
        <f>IF(($AM10="DI"),_xlfn.IFERROR($BD10*AQ10,"&lt;"),"np")</f>
        <v>8.200000000000001</v>
      </c>
      <c r="BY10" s="217">
        <f>IF(($AM10="DI"),_xlfn.IFERROR($BD10*AR10,"&lt;"),"np")</f>
        <v>47.361</v>
      </c>
      <c r="BZ10" s="217">
        <f>IF(($AM10="DI"),_xlfn.IFERROR($BD10*AS10,"&lt;"),"np")</f>
        <v>22.46</v>
      </c>
      <c r="CA10" s="218"/>
      <c r="CB10" s="218"/>
      <c r="CC10" s="218"/>
      <c r="CD10" s="217">
        <f>IF(($AM10="DI"),_xlfn.IFERROR($BD10*AW10,"&lt;"),"np")</f>
        <v>1.56</v>
      </c>
      <c r="CE10" s="217">
        <f>IF(($AM10="DI"),_xlfn.IFERROR($BD10*AX10,"&lt;"),"np")</f>
        <v>1.37</v>
      </c>
      <c r="CF10" s="217">
        <f>IF(($AM10="DI"),_xlfn.IFERROR($BD10*AY10,"&lt;"),"np")</f>
        <v>11.23</v>
      </c>
      <c r="CG10" s="219">
        <f>IF(($AM10="DI"),_xlfn.IFERROR($BD10*AZ10,"&lt;"),"np")</f>
        <v>6.840000000000001</v>
      </c>
      <c r="CH10" s="220"/>
      <c r="CI10" s="221"/>
      <c r="CJ10" s="222"/>
    </row>
    <row r="11" spans="2:88" ht="15">
      <c r="B11" s="223" t="s">
        <v>235</v>
      </c>
      <c r="C11" s="223"/>
      <c r="D11" s="223"/>
      <c r="E11" s="223"/>
      <c r="F11" s="224"/>
      <c r="G11" s="225"/>
      <c r="H11" s="226"/>
      <c r="I11" s="226"/>
      <c r="J11" s="226"/>
      <c r="K11" s="227"/>
      <c r="L11" s="225"/>
      <c r="M11" s="228"/>
      <c r="N11" s="228"/>
      <c r="O11" s="229"/>
      <c r="P11" s="230"/>
      <c r="Q11" s="231"/>
      <c r="R11" s="228"/>
      <c r="S11" s="232"/>
      <c r="T11" s="233"/>
      <c r="U11" s="234"/>
      <c r="V11" s="228"/>
      <c r="W11" s="235"/>
      <c r="X11" s="236"/>
      <c r="Y11" s="237"/>
      <c r="Z11" s="238"/>
      <c r="AA11" s="239"/>
      <c r="AB11" s="240"/>
      <c r="AC11" s="240"/>
      <c r="AD11" s="240"/>
      <c r="AE11" s="240"/>
      <c r="AF11" s="241"/>
      <c r="AG11" s="239"/>
      <c r="AH11" s="240"/>
      <c r="AI11" s="240"/>
      <c r="AJ11" s="240"/>
      <c r="AK11" s="240"/>
      <c r="AL11" s="241"/>
      <c r="AM11" s="242" t="s">
        <v>236</v>
      </c>
      <c r="AN11" s="243"/>
      <c r="AO11" s="244" t="str">
        <f t="shared" si="3"/>
        <v>np</v>
      </c>
      <c r="AP11" s="244" t="str">
        <f t="shared" si="4"/>
        <v>np</v>
      </c>
      <c r="AQ11" s="244" t="str">
        <f t="shared" si="5"/>
        <v>np</v>
      </c>
      <c r="AR11" s="244" t="str">
        <f t="shared" si="6"/>
        <v>np</v>
      </c>
      <c r="AS11" s="244" t="str">
        <f t="shared" si="7"/>
        <v>np</v>
      </c>
      <c r="AT11" s="245"/>
      <c r="AU11" s="245"/>
      <c r="AV11" s="245"/>
      <c r="AW11" s="244" t="str">
        <f t="shared" si="8"/>
        <v>np</v>
      </c>
      <c r="AX11" s="244" t="str">
        <f t="shared" si="9"/>
        <v>np</v>
      </c>
      <c r="AY11" s="244" t="str">
        <f t="shared" si="10"/>
        <v>np</v>
      </c>
      <c r="AZ11" s="246" t="str">
        <f t="shared" si="11"/>
        <v>np</v>
      </c>
      <c r="BA11" s="247"/>
      <c r="BB11" s="247"/>
      <c r="BC11" s="248"/>
      <c r="BD11" s="249">
        <v>0.2</v>
      </c>
      <c r="BE11" s="237">
        <f t="shared" si="12"/>
        <v>0</v>
      </c>
      <c r="BF11" s="238">
        <f t="shared" si="12"/>
        <v>0</v>
      </c>
      <c r="BG11" s="250">
        <f t="shared" si="12"/>
        <v>0</v>
      </c>
      <c r="BH11" s="251">
        <f t="shared" si="12"/>
        <v>0</v>
      </c>
      <c r="BI11" s="251">
        <f t="shared" si="12"/>
        <v>0</v>
      </c>
      <c r="BJ11" s="251">
        <f t="shared" si="12"/>
        <v>0</v>
      </c>
      <c r="BK11" s="251">
        <f t="shared" si="12"/>
        <v>0</v>
      </c>
      <c r="BL11" s="252">
        <f t="shared" si="12"/>
        <v>0</v>
      </c>
      <c r="BM11" s="250">
        <f t="shared" si="12"/>
        <v>0</v>
      </c>
      <c r="BN11" s="251">
        <f t="shared" si="12"/>
        <v>0</v>
      </c>
      <c r="BO11" s="251">
        <f t="shared" si="12"/>
        <v>0</v>
      </c>
      <c r="BP11" s="251">
        <f t="shared" si="12"/>
        <v>0</v>
      </c>
      <c r="BQ11" s="251">
        <f t="shared" si="12"/>
        <v>0</v>
      </c>
      <c r="BR11" s="252">
        <f t="shared" si="12"/>
        <v>0</v>
      </c>
      <c r="BS11" s="253"/>
      <c r="BT11" s="254" t="s">
        <v>236</v>
      </c>
      <c r="BU11" s="243"/>
      <c r="BV11" s="255" t="str">
        <f aca="true" t="shared" si="13" ref="BV11:BZ20">IF(($AM11="DI"),_xlfn.IFERROR($BD11*AO11,"&lt;"),"np")</f>
        <v>np</v>
      </c>
      <c r="BW11" s="255" t="str">
        <f t="shared" si="13"/>
        <v>np</v>
      </c>
      <c r="BX11" s="255" t="str">
        <f t="shared" si="13"/>
        <v>np</v>
      </c>
      <c r="BY11" s="255" t="str">
        <f t="shared" si="13"/>
        <v>np</v>
      </c>
      <c r="BZ11" s="255" t="str">
        <f t="shared" si="13"/>
        <v>np</v>
      </c>
      <c r="CA11" s="256"/>
      <c r="CB11" s="256"/>
      <c r="CC11" s="256"/>
      <c r="CD11" s="255" t="str">
        <f aca="true" t="shared" si="14" ref="CD11:CG20">IF(($AM11="DI"),_xlfn.IFERROR($BD11*AW11,"&lt;"),"np")</f>
        <v>np</v>
      </c>
      <c r="CE11" s="255" t="str">
        <f t="shared" si="14"/>
        <v>np</v>
      </c>
      <c r="CF11" s="255" t="str">
        <f t="shared" si="14"/>
        <v>np</v>
      </c>
      <c r="CG11" s="257" t="str">
        <f t="shared" si="14"/>
        <v>np</v>
      </c>
      <c r="CH11" s="258"/>
      <c r="CI11" s="259"/>
      <c r="CJ11" s="260"/>
    </row>
    <row r="12" spans="2:88" ht="15">
      <c r="B12" s="261" t="s">
        <v>237</v>
      </c>
      <c r="C12" s="261"/>
      <c r="D12" s="261"/>
      <c r="E12" s="261"/>
      <c r="F12" s="224"/>
      <c r="G12" s="225"/>
      <c r="H12" s="226"/>
      <c r="I12" s="226"/>
      <c r="J12" s="226"/>
      <c r="K12" s="227"/>
      <c r="L12" s="225"/>
      <c r="M12" s="228"/>
      <c r="N12" s="228"/>
      <c r="O12" s="229"/>
      <c r="P12" s="230"/>
      <c r="Q12" s="231"/>
      <c r="R12" s="228"/>
      <c r="S12" s="232"/>
      <c r="T12" s="233"/>
      <c r="U12" s="234"/>
      <c r="V12" s="228"/>
      <c r="W12" s="235"/>
      <c r="X12" s="236"/>
      <c r="Y12" s="237"/>
      <c r="Z12" s="238"/>
      <c r="AA12" s="239"/>
      <c r="AB12" s="240"/>
      <c r="AC12" s="240"/>
      <c r="AD12" s="240"/>
      <c r="AE12" s="240"/>
      <c r="AF12" s="241"/>
      <c r="AG12" s="239"/>
      <c r="AH12" s="240"/>
      <c r="AI12" s="240"/>
      <c r="AJ12" s="240"/>
      <c r="AK12" s="240"/>
      <c r="AL12" s="241"/>
      <c r="AM12" s="242"/>
      <c r="AN12" s="243"/>
      <c r="AO12" s="244" t="str">
        <f t="shared" si="3"/>
        <v>np</v>
      </c>
      <c r="AP12" s="244" t="str">
        <f t="shared" si="4"/>
        <v>np</v>
      </c>
      <c r="AQ12" s="244" t="str">
        <f t="shared" si="5"/>
        <v>np</v>
      </c>
      <c r="AR12" s="244" t="str">
        <f t="shared" si="6"/>
        <v>np</v>
      </c>
      <c r="AS12" s="244" t="str">
        <f t="shared" si="7"/>
        <v>np</v>
      </c>
      <c r="AT12" s="245"/>
      <c r="AU12" s="245"/>
      <c r="AV12" s="245"/>
      <c r="AW12" s="244" t="str">
        <f t="shared" si="8"/>
        <v>np</v>
      </c>
      <c r="AX12" s="244" t="str">
        <f t="shared" si="9"/>
        <v>np</v>
      </c>
      <c r="AY12" s="244" t="str">
        <f t="shared" si="10"/>
        <v>np</v>
      </c>
      <c r="AZ12" s="246" t="str">
        <f t="shared" si="11"/>
        <v>np</v>
      </c>
      <c r="BA12" s="247"/>
      <c r="BB12" s="247"/>
      <c r="BC12" s="248"/>
      <c r="BD12" s="249">
        <v>0.2</v>
      </c>
      <c r="BE12" s="237">
        <f t="shared" si="12"/>
        <v>0</v>
      </c>
      <c r="BF12" s="238">
        <f t="shared" si="12"/>
        <v>0</v>
      </c>
      <c r="BG12" s="250">
        <f t="shared" si="12"/>
        <v>0</v>
      </c>
      <c r="BH12" s="251">
        <f t="shared" si="12"/>
        <v>0</v>
      </c>
      <c r="BI12" s="251">
        <f t="shared" si="12"/>
        <v>0</v>
      </c>
      <c r="BJ12" s="251">
        <f t="shared" si="12"/>
        <v>0</v>
      </c>
      <c r="BK12" s="251">
        <f t="shared" si="12"/>
        <v>0</v>
      </c>
      <c r="BL12" s="252">
        <f t="shared" si="12"/>
        <v>0</v>
      </c>
      <c r="BM12" s="250">
        <f t="shared" si="12"/>
        <v>0</v>
      </c>
      <c r="BN12" s="251">
        <f t="shared" si="12"/>
        <v>0</v>
      </c>
      <c r="BO12" s="251">
        <f t="shared" si="12"/>
        <v>0</v>
      </c>
      <c r="BP12" s="251">
        <f t="shared" si="12"/>
        <v>0</v>
      </c>
      <c r="BQ12" s="251">
        <f t="shared" si="12"/>
        <v>0</v>
      </c>
      <c r="BR12" s="252">
        <f t="shared" si="12"/>
        <v>0</v>
      </c>
      <c r="BS12" s="253"/>
      <c r="BT12" s="254"/>
      <c r="BU12" s="243"/>
      <c r="BV12" s="255" t="str">
        <f t="shared" si="13"/>
        <v>np</v>
      </c>
      <c r="BW12" s="255" t="str">
        <f t="shared" si="13"/>
        <v>np</v>
      </c>
      <c r="BX12" s="255" t="str">
        <f t="shared" si="13"/>
        <v>np</v>
      </c>
      <c r="BY12" s="255" t="str">
        <f t="shared" si="13"/>
        <v>np</v>
      </c>
      <c r="BZ12" s="255" t="str">
        <f t="shared" si="13"/>
        <v>np</v>
      </c>
      <c r="CA12" s="256"/>
      <c r="CB12" s="256"/>
      <c r="CC12" s="256"/>
      <c r="CD12" s="255" t="str">
        <f t="shared" si="14"/>
        <v>np</v>
      </c>
      <c r="CE12" s="255" t="str">
        <f t="shared" si="14"/>
        <v>np</v>
      </c>
      <c r="CF12" s="255" t="str">
        <f t="shared" si="14"/>
        <v>np</v>
      </c>
      <c r="CG12" s="257" t="str">
        <f t="shared" si="14"/>
        <v>np</v>
      </c>
      <c r="CH12" s="258"/>
      <c r="CI12" s="259"/>
      <c r="CJ12" s="260"/>
    </row>
    <row r="13" spans="2:88" ht="15">
      <c r="B13" s="261"/>
      <c r="C13" s="261"/>
      <c r="D13" s="261"/>
      <c r="E13" s="261"/>
      <c r="F13" s="224"/>
      <c r="G13" s="225"/>
      <c r="H13" s="226"/>
      <c r="I13" s="226"/>
      <c r="J13" s="226"/>
      <c r="K13" s="227"/>
      <c r="L13" s="225"/>
      <c r="M13" s="228"/>
      <c r="N13" s="228"/>
      <c r="O13" s="229"/>
      <c r="P13" s="230"/>
      <c r="Q13" s="231"/>
      <c r="R13" s="228"/>
      <c r="S13" s="232"/>
      <c r="T13" s="233"/>
      <c r="U13" s="234"/>
      <c r="V13" s="228"/>
      <c r="W13" s="235"/>
      <c r="X13" s="236"/>
      <c r="Y13" s="237"/>
      <c r="Z13" s="238"/>
      <c r="AA13" s="239"/>
      <c r="AB13" s="240"/>
      <c r="AC13" s="240"/>
      <c r="AD13" s="240"/>
      <c r="AE13" s="240"/>
      <c r="AF13" s="241"/>
      <c r="AG13" s="239"/>
      <c r="AH13" s="240"/>
      <c r="AI13" s="240"/>
      <c r="AJ13" s="240"/>
      <c r="AK13" s="240"/>
      <c r="AL13" s="241"/>
      <c r="AM13" s="242"/>
      <c r="AN13" s="243"/>
      <c r="AO13" s="244" t="str">
        <f t="shared" si="3"/>
        <v>np</v>
      </c>
      <c r="AP13" s="244" t="str">
        <f t="shared" si="4"/>
        <v>np</v>
      </c>
      <c r="AQ13" s="244" t="str">
        <f t="shared" si="5"/>
        <v>np</v>
      </c>
      <c r="AR13" s="244" t="str">
        <f t="shared" si="6"/>
        <v>np</v>
      </c>
      <c r="AS13" s="244" t="str">
        <f t="shared" si="7"/>
        <v>np</v>
      </c>
      <c r="AT13" s="245"/>
      <c r="AU13" s="245"/>
      <c r="AV13" s="245"/>
      <c r="AW13" s="244" t="str">
        <f t="shared" si="8"/>
        <v>np</v>
      </c>
      <c r="AX13" s="244" t="str">
        <f t="shared" si="9"/>
        <v>np</v>
      </c>
      <c r="AY13" s="244" t="str">
        <f t="shared" si="10"/>
        <v>np</v>
      </c>
      <c r="AZ13" s="246" t="str">
        <f t="shared" si="11"/>
        <v>np</v>
      </c>
      <c r="BA13" s="247"/>
      <c r="BB13" s="247"/>
      <c r="BC13" s="248"/>
      <c r="BD13" s="249">
        <v>0.2</v>
      </c>
      <c r="BE13" s="237">
        <f t="shared" si="12"/>
        <v>0</v>
      </c>
      <c r="BF13" s="238">
        <f t="shared" si="12"/>
        <v>0</v>
      </c>
      <c r="BG13" s="250">
        <f t="shared" si="12"/>
        <v>0</v>
      </c>
      <c r="BH13" s="251">
        <f t="shared" si="12"/>
        <v>0</v>
      </c>
      <c r="BI13" s="251">
        <f t="shared" si="12"/>
        <v>0</v>
      </c>
      <c r="BJ13" s="251">
        <f t="shared" si="12"/>
        <v>0</v>
      </c>
      <c r="BK13" s="251">
        <f t="shared" si="12"/>
        <v>0</v>
      </c>
      <c r="BL13" s="252">
        <f t="shared" si="12"/>
        <v>0</v>
      </c>
      <c r="BM13" s="250">
        <f t="shared" si="12"/>
        <v>0</v>
      </c>
      <c r="BN13" s="251">
        <f t="shared" si="12"/>
        <v>0</v>
      </c>
      <c r="BO13" s="251">
        <f t="shared" si="12"/>
        <v>0</v>
      </c>
      <c r="BP13" s="251">
        <f t="shared" si="12"/>
        <v>0</v>
      </c>
      <c r="BQ13" s="251">
        <f t="shared" si="12"/>
        <v>0</v>
      </c>
      <c r="BR13" s="252">
        <f t="shared" si="12"/>
        <v>0</v>
      </c>
      <c r="BS13" s="253"/>
      <c r="BT13" s="254"/>
      <c r="BU13" s="243"/>
      <c r="BV13" s="255" t="str">
        <f t="shared" si="13"/>
        <v>np</v>
      </c>
      <c r="BW13" s="255" t="str">
        <f t="shared" si="13"/>
        <v>np</v>
      </c>
      <c r="BX13" s="255" t="str">
        <f t="shared" si="13"/>
        <v>np</v>
      </c>
      <c r="BY13" s="255" t="str">
        <f t="shared" si="13"/>
        <v>np</v>
      </c>
      <c r="BZ13" s="255" t="str">
        <f t="shared" si="13"/>
        <v>np</v>
      </c>
      <c r="CA13" s="256"/>
      <c r="CB13" s="256"/>
      <c r="CC13" s="256"/>
      <c r="CD13" s="255" t="str">
        <f t="shared" si="14"/>
        <v>np</v>
      </c>
      <c r="CE13" s="255" t="str">
        <f t="shared" si="14"/>
        <v>np</v>
      </c>
      <c r="CF13" s="255" t="str">
        <f t="shared" si="14"/>
        <v>np</v>
      </c>
      <c r="CG13" s="257" t="str">
        <f t="shared" si="14"/>
        <v>np</v>
      </c>
      <c r="CH13" s="258"/>
      <c r="CI13" s="259"/>
      <c r="CJ13" s="260"/>
    </row>
    <row r="14" spans="2:88" ht="15">
      <c r="B14" s="261" t="s">
        <v>238</v>
      </c>
      <c r="C14" s="261"/>
      <c r="D14" s="261"/>
      <c r="E14" s="261"/>
      <c r="F14" s="224"/>
      <c r="G14" s="225"/>
      <c r="H14" s="226"/>
      <c r="I14" s="226"/>
      <c r="J14" s="226"/>
      <c r="K14" s="262"/>
      <c r="L14" s="225"/>
      <c r="M14" s="228"/>
      <c r="N14" s="228"/>
      <c r="O14" s="229"/>
      <c r="P14" s="230"/>
      <c r="Q14" s="231"/>
      <c r="R14" s="228"/>
      <c r="S14" s="232"/>
      <c r="T14" s="233"/>
      <c r="U14" s="234"/>
      <c r="V14" s="228"/>
      <c r="W14" s="235"/>
      <c r="X14" s="236"/>
      <c r="Y14" s="237"/>
      <c r="Z14" s="238"/>
      <c r="AA14" s="239"/>
      <c r="AB14" s="240"/>
      <c r="AC14" s="240"/>
      <c r="AD14" s="240"/>
      <c r="AE14" s="240"/>
      <c r="AF14" s="241"/>
      <c r="AG14" s="239"/>
      <c r="AH14" s="240"/>
      <c r="AI14" s="240"/>
      <c r="AJ14" s="240"/>
      <c r="AK14" s="240"/>
      <c r="AL14" s="241"/>
      <c r="AM14" s="242"/>
      <c r="AN14" s="243"/>
      <c r="AO14" s="244" t="str">
        <f t="shared" si="3"/>
        <v>np</v>
      </c>
      <c r="AP14" s="244" t="str">
        <f t="shared" si="4"/>
        <v>np</v>
      </c>
      <c r="AQ14" s="244" t="str">
        <f t="shared" si="5"/>
        <v>np</v>
      </c>
      <c r="AR14" s="244" t="str">
        <f t="shared" si="6"/>
        <v>np</v>
      </c>
      <c r="AS14" s="244" t="str">
        <f t="shared" si="7"/>
        <v>np</v>
      </c>
      <c r="AT14" s="245"/>
      <c r="AU14" s="245"/>
      <c r="AV14" s="245"/>
      <c r="AW14" s="244" t="str">
        <f t="shared" si="8"/>
        <v>np</v>
      </c>
      <c r="AX14" s="244" t="str">
        <f t="shared" si="9"/>
        <v>np</v>
      </c>
      <c r="AY14" s="244" t="str">
        <f t="shared" si="10"/>
        <v>np</v>
      </c>
      <c r="AZ14" s="246" t="str">
        <f t="shared" si="11"/>
        <v>np</v>
      </c>
      <c r="BA14" s="247"/>
      <c r="BB14" s="247"/>
      <c r="BC14" s="248"/>
      <c r="BD14" s="249">
        <v>0.2</v>
      </c>
      <c r="BE14" s="237">
        <f t="shared" si="12"/>
        <v>0</v>
      </c>
      <c r="BF14" s="238">
        <f t="shared" si="12"/>
        <v>0</v>
      </c>
      <c r="BG14" s="250">
        <f t="shared" si="12"/>
        <v>0</v>
      </c>
      <c r="BH14" s="251">
        <f t="shared" si="12"/>
        <v>0</v>
      </c>
      <c r="BI14" s="251">
        <f t="shared" si="12"/>
        <v>0</v>
      </c>
      <c r="BJ14" s="251">
        <f t="shared" si="12"/>
        <v>0</v>
      </c>
      <c r="BK14" s="251">
        <f t="shared" si="12"/>
        <v>0</v>
      </c>
      <c r="BL14" s="252">
        <f t="shared" si="12"/>
        <v>0</v>
      </c>
      <c r="BM14" s="250">
        <f t="shared" si="12"/>
        <v>0</v>
      </c>
      <c r="BN14" s="251">
        <f t="shared" si="12"/>
        <v>0</v>
      </c>
      <c r="BO14" s="251">
        <f t="shared" si="12"/>
        <v>0</v>
      </c>
      <c r="BP14" s="251">
        <f t="shared" si="12"/>
        <v>0</v>
      </c>
      <c r="BQ14" s="251">
        <f t="shared" si="12"/>
        <v>0</v>
      </c>
      <c r="BR14" s="252">
        <f t="shared" si="12"/>
        <v>0</v>
      </c>
      <c r="BS14" s="253"/>
      <c r="BT14" s="254"/>
      <c r="BU14" s="243"/>
      <c r="BV14" s="255" t="str">
        <f t="shared" si="13"/>
        <v>np</v>
      </c>
      <c r="BW14" s="255" t="str">
        <f t="shared" si="13"/>
        <v>np</v>
      </c>
      <c r="BX14" s="255" t="str">
        <f t="shared" si="13"/>
        <v>np</v>
      </c>
      <c r="BY14" s="255" t="str">
        <f t="shared" si="13"/>
        <v>np</v>
      </c>
      <c r="BZ14" s="255" t="str">
        <f t="shared" si="13"/>
        <v>np</v>
      </c>
      <c r="CA14" s="256"/>
      <c r="CB14" s="256"/>
      <c r="CC14" s="256"/>
      <c r="CD14" s="255" t="str">
        <f t="shared" si="14"/>
        <v>np</v>
      </c>
      <c r="CE14" s="255" t="str">
        <f t="shared" si="14"/>
        <v>np</v>
      </c>
      <c r="CF14" s="255" t="str">
        <f t="shared" si="14"/>
        <v>np</v>
      </c>
      <c r="CG14" s="257" t="str">
        <f t="shared" si="14"/>
        <v>np</v>
      </c>
      <c r="CH14" s="258"/>
      <c r="CI14" s="259"/>
      <c r="CJ14" s="260"/>
    </row>
    <row r="15" spans="2:88" ht="15">
      <c r="B15" s="261" t="s">
        <v>239</v>
      </c>
      <c r="C15" s="261"/>
      <c r="D15" s="261"/>
      <c r="E15" s="261"/>
      <c r="F15" s="224"/>
      <c r="G15" s="225"/>
      <c r="H15" s="226"/>
      <c r="I15" s="226"/>
      <c r="J15" s="226"/>
      <c r="K15" s="263"/>
      <c r="L15" s="225"/>
      <c r="M15" s="228"/>
      <c r="N15" s="228"/>
      <c r="O15" s="229"/>
      <c r="P15" s="230"/>
      <c r="Q15" s="231"/>
      <c r="R15" s="228"/>
      <c r="S15" s="232"/>
      <c r="T15" s="233"/>
      <c r="U15" s="234"/>
      <c r="V15" s="228"/>
      <c r="W15" s="235"/>
      <c r="X15" s="236"/>
      <c r="Y15" s="237"/>
      <c r="Z15" s="238"/>
      <c r="AA15" s="239"/>
      <c r="AB15" s="240"/>
      <c r="AC15" s="240"/>
      <c r="AD15" s="240"/>
      <c r="AE15" s="240"/>
      <c r="AF15" s="241"/>
      <c r="AG15" s="239"/>
      <c r="AH15" s="240"/>
      <c r="AI15" s="240"/>
      <c r="AJ15" s="240"/>
      <c r="AK15" s="240"/>
      <c r="AL15" s="241"/>
      <c r="AM15" s="242"/>
      <c r="AN15" s="243"/>
      <c r="AO15" s="244" t="str">
        <f t="shared" si="3"/>
        <v>np</v>
      </c>
      <c r="AP15" s="244" t="str">
        <f t="shared" si="4"/>
        <v>np</v>
      </c>
      <c r="AQ15" s="244" t="str">
        <f t="shared" si="5"/>
        <v>np</v>
      </c>
      <c r="AR15" s="244" t="str">
        <f t="shared" si="6"/>
        <v>np</v>
      </c>
      <c r="AS15" s="244" t="str">
        <f t="shared" si="7"/>
        <v>np</v>
      </c>
      <c r="AT15" s="245"/>
      <c r="AU15" s="245"/>
      <c r="AV15" s="245"/>
      <c r="AW15" s="244" t="str">
        <f t="shared" si="8"/>
        <v>np</v>
      </c>
      <c r="AX15" s="244" t="str">
        <f t="shared" si="9"/>
        <v>np</v>
      </c>
      <c r="AY15" s="244" t="str">
        <f t="shared" si="10"/>
        <v>np</v>
      </c>
      <c r="AZ15" s="246" t="str">
        <f t="shared" si="11"/>
        <v>np</v>
      </c>
      <c r="BA15" s="247"/>
      <c r="BB15" s="247"/>
      <c r="BC15" s="248"/>
      <c r="BD15" s="249">
        <v>0.2</v>
      </c>
      <c r="BE15" s="237">
        <f t="shared" si="12"/>
        <v>0</v>
      </c>
      <c r="BF15" s="238">
        <f t="shared" si="12"/>
        <v>0</v>
      </c>
      <c r="BG15" s="250">
        <f t="shared" si="12"/>
        <v>0</v>
      </c>
      <c r="BH15" s="251">
        <f t="shared" si="12"/>
        <v>0</v>
      </c>
      <c r="BI15" s="251">
        <f t="shared" si="12"/>
        <v>0</v>
      </c>
      <c r="BJ15" s="251">
        <f t="shared" si="12"/>
        <v>0</v>
      </c>
      <c r="BK15" s="251">
        <f t="shared" si="12"/>
        <v>0</v>
      </c>
      <c r="BL15" s="252">
        <f t="shared" si="12"/>
        <v>0</v>
      </c>
      <c r="BM15" s="250">
        <f t="shared" si="12"/>
        <v>0</v>
      </c>
      <c r="BN15" s="251">
        <f t="shared" si="12"/>
        <v>0</v>
      </c>
      <c r="BO15" s="251">
        <f t="shared" si="12"/>
        <v>0</v>
      </c>
      <c r="BP15" s="251">
        <f t="shared" si="12"/>
        <v>0</v>
      </c>
      <c r="BQ15" s="251">
        <f t="shared" si="12"/>
        <v>0</v>
      </c>
      <c r="BR15" s="252">
        <f t="shared" si="12"/>
        <v>0</v>
      </c>
      <c r="BS15" s="253"/>
      <c r="BT15" s="254"/>
      <c r="BU15" s="243"/>
      <c r="BV15" s="255" t="str">
        <f t="shared" si="13"/>
        <v>np</v>
      </c>
      <c r="BW15" s="255" t="str">
        <f t="shared" si="13"/>
        <v>np</v>
      </c>
      <c r="BX15" s="255" t="str">
        <f t="shared" si="13"/>
        <v>np</v>
      </c>
      <c r="BY15" s="255" t="str">
        <f t="shared" si="13"/>
        <v>np</v>
      </c>
      <c r="BZ15" s="255" t="str">
        <f t="shared" si="13"/>
        <v>np</v>
      </c>
      <c r="CA15" s="256"/>
      <c r="CB15" s="256"/>
      <c r="CC15" s="256"/>
      <c r="CD15" s="255" t="str">
        <f t="shared" si="14"/>
        <v>np</v>
      </c>
      <c r="CE15" s="255" t="str">
        <f t="shared" si="14"/>
        <v>np</v>
      </c>
      <c r="CF15" s="255" t="str">
        <f t="shared" si="14"/>
        <v>np</v>
      </c>
      <c r="CG15" s="257" t="str">
        <f t="shared" si="14"/>
        <v>np</v>
      </c>
      <c r="CH15" s="258"/>
      <c r="CI15" s="259"/>
      <c r="CJ15" s="260"/>
    </row>
    <row r="16" spans="2:88" ht="15">
      <c r="B16" s="261"/>
      <c r="C16" s="261"/>
      <c r="D16" s="261"/>
      <c r="E16" s="261"/>
      <c r="F16" s="224"/>
      <c r="G16" s="225"/>
      <c r="H16" s="226"/>
      <c r="I16" s="226"/>
      <c r="J16" s="226"/>
      <c r="K16" s="227"/>
      <c r="L16" s="225"/>
      <c r="M16" s="228"/>
      <c r="N16" s="228"/>
      <c r="O16" s="229"/>
      <c r="P16" s="230"/>
      <c r="Q16" s="231"/>
      <c r="R16" s="228"/>
      <c r="S16" s="232"/>
      <c r="T16" s="233"/>
      <c r="U16" s="234"/>
      <c r="V16" s="228"/>
      <c r="W16" s="235"/>
      <c r="X16" s="236"/>
      <c r="Y16" s="237"/>
      <c r="Z16" s="238"/>
      <c r="AA16" s="239"/>
      <c r="AB16" s="240"/>
      <c r="AC16" s="240"/>
      <c r="AD16" s="240"/>
      <c r="AE16" s="240"/>
      <c r="AF16" s="241"/>
      <c r="AG16" s="239"/>
      <c r="AH16" s="240"/>
      <c r="AI16" s="240"/>
      <c r="AJ16" s="240"/>
      <c r="AK16" s="240"/>
      <c r="AL16" s="241"/>
      <c r="AM16" s="242"/>
      <c r="AN16" s="243"/>
      <c r="AO16" s="244" t="str">
        <f t="shared" si="3"/>
        <v>np</v>
      </c>
      <c r="AP16" s="244" t="str">
        <f t="shared" si="4"/>
        <v>np</v>
      </c>
      <c r="AQ16" s="244" t="str">
        <f t="shared" si="5"/>
        <v>np</v>
      </c>
      <c r="AR16" s="244" t="str">
        <f t="shared" si="6"/>
        <v>np</v>
      </c>
      <c r="AS16" s="244" t="str">
        <f t="shared" si="7"/>
        <v>np</v>
      </c>
      <c r="AT16" s="245"/>
      <c r="AU16" s="245"/>
      <c r="AV16" s="245"/>
      <c r="AW16" s="244" t="str">
        <f t="shared" si="8"/>
        <v>np</v>
      </c>
      <c r="AX16" s="244" t="str">
        <f t="shared" si="9"/>
        <v>np</v>
      </c>
      <c r="AY16" s="244" t="str">
        <f t="shared" si="10"/>
        <v>np</v>
      </c>
      <c r="AZ16" s="246" t="str">
        <f t="shared" si="11"/>
        <v>np</v>
      </c>
      <c r="BA16" s="247"/>
      <c r="BB16" s="247"/>
      <c r="BC16" s="248"/>
      <c r="BD16" s="264">
        <v>0.2</v>
      </c>
      <c r="BE16" s="237">
        <f t="shared" si="12"/>
        <v>0</v>
      </c>
      <c r="BF16" s="238">
        <f t="shared" si="12"/>
        <v>0</v>
      </c>
      <c r="BG16" s="250">
        <f t="shared" si="12"/>
        <v>0</v>
      </c>
      <c r="BH16" s="251">
        <f t="shared" si="12"/>
        <v>0</v>
      </c>
      <c r="BI16" s="251">
        <f t="shared" si="12"/>
        <v>0</v>
      </c>
      <c r="BJ16" s="251">
        <f t="shared" si="12"/>
        <v>0</v>
      </c>
      <c r="BK16" s="251">
        <f t="shared" si="12"/>
        <v>0</v>
      </c>
      <c r="BL16" s="252">
        <f t="shared" si="12"/>
        <v>0</v>
      </c>
      <c r="BM16" s="250">
        <f t="shared" si="12"/>
        <v>0</v>
      </c>
      <c r="BN16" s="251">
        <f t="shared" si="12"/>
        <v>0</v>
      </c>
      <c r="BO16" s="251">
        <f t="shared" si="12"/>
        <v>0</v>
      </c>
      <c r="BP16" s="251">
        <f t="shared" si="12"/>
        <v>0</v>
      </c>
      <c r="BQ16" s="251">
        <f t="shared" si="12"/>
        <v>0</v>
      </c>
      <c r="BR16" s="252">
        <f t="shared" si="12"/>
        <v>0</v>
      </c>
      <c r="BS16" s="253"/>
      <c r="BT16" s="254"/>
      <c r="BU16" s="243"/>
      <c r="BV16" s="255" t="str">
        <f t="shared" si="13"/>
        <v>np</v>
      </c>
      <c r="BW16" s="255" t="str">
        <f t="shared" si="13"/>
        <v>np</v>
      </c>
      <c r="BX16" s="255" t="str">
        <f t="shared" si="13"/>
        <v>np</v>
      </c>
      <c r="BY16" s="255" t="str">
        <f t="shared" si="13"/>
        <v>np</v>
      </c>
      <c r="BZ16" s="255" t="str">
        <f t="shared" si="13"/>
        <v>np</v>
      </c>
      <c r="CA16" s="256"/>
      <c r="CB16" s="256"/>
      <c r="CC16" s="256"/>
      <c r="CD16" s="255" t="str">
        <f t="shared" si="14"/>
        <v>np</v>
      </c>
      <c r="CE16" s="255" t="str">
        <f t="shared" si="14"/>
        <v>np</v>
      </c>
      <c r="CF16" s="255" t="str">
        <f t="shared" si="14"/>
        <v>np</v>
      </c>
      <c r="CG16" s="257" t="str">
        <f t="shared" si="14"/>
        <v>np</v>
      </c>
      <c r="CH16" s="258"/>
      <c r="CI16" s="259"/>
      <c r="CJ16" s="260"/>
    </row>
    <row r="17" spans="2:88" ht="15">
      <c r="B17" s="261"/>
      <c r="C17" s="261"/>
      <c r="D17" s="261"/>
      <c r="E17" s="261"/>
      <c r="F17" s="224"/>
      <c r="G17" s="225"/>
      <c r="H17" s="226"/>
      <c r="I17" s="226"/>
      <c r="J17" s="226"/>
      <c r="K17" s="227"/>
      <c r="L17" s="225"/>
      <c r="M17" s="228"/>
      <c r="N17" s="228"/>
      <c r="O17" s="229"/>
      <c r="P17" s="230"/>
      <c r="Q17" s="231"/>
      <c r="R17" s="228"/>
      <c r="S17" s="232"/>
      <c r="T17" s="233"/>
      <c r="U17" s="234"/>
      <c r="V17" s="228"/>
      <c r="W17" s="235"/>
      <c r="X17" s="236"/>
      <c r="Y17" s="237"/>
      <c r="Z17" s="238"/>
      <c r="AA17" s="239"/>
      <c r="AB17" s="240"/>
      <c r="AC17" s="240"/>
      <c r="AD17" s="240"/>
      <c r="AE17" s="240"/>
      <c r="AF17" s="241"/>
      <c r="AG17" s="239"/>
      <c r="AH17" s="240"/>
      <c r="AI17" s="240"/>
      <c r="AJ17" s="240"/>
      <c r="AK17" s="240"/>
      <c r="AL17" s="241"/>
      <c r="AM17" s="242"/>
      <c r="AN17" s="243"/>
      <c r="AO17" s="244" t="str">
        <f t="shared" si="3"/>
        <v>np</v>
      </c>
      <c r="AP17" s="244" t="str">
        <f t="shared" si="4"/>
        <v>np</v>
      </c>
      <c r="AQ17" s="244" t="str">
        <f t="shared" si="5"/>
        <v>np</v>
      </c>
      <c r="AR17" s="244" t="str">
        <f t="shared" si="6"/>
        <v>np</v>
      </c>
      <c r="AS17" s="244" t="str">
        <f t="shared" si="7"/>
        <v>np</v>
      </c>
      <c r="AT17" s="245"/>
      <c r="AU17" s="245"/>
      <c r="AV17" s="245"/>
      <c r="AW17" s="244" t="str">
        <f t="shared" si="8"/>
        <v>np</v>
      </c>
      <c r="AX17" s="244" t="str">
        <f t="shared" si="9"/>
        <v>np</v>
      </c>
      <c r="AY17" s="244" t="str">
        <f t="shared" si="10"/>
        <v>np</v>
      </c>
      <c r="AZ17" s="246" t="str">
        <f t="shared" si="11"/>
        <v>np</v>
      </c>
      <c r="BA17" s="247"/>
      <c r="BB17" s="247"/>
      <c r="BC17" s="248"/>
      <c r="BD17" s="264">
        <v>0.2</v>
      </c>
      <c r="BE17" s="237">
        <f t="shared" si="12"/>
        <v>0</v>
      </c>
      <c r="BF17" s="238">
        <f t="shared" si="12"/>
        <v>0</v>
      </c>
      <c r="BG17" s="250">
        <f t="shared" si="12"/>
        <v>0</v>
      </c>
      <c r="BH17" s="251">
        <f t="shared" si="12"/>
        <v>0</v>
      </c>
      <c r="BI17" s="251">
        <f t="shared" si="12"/>
        <v>0</v>
      </c>
      <c r="BJ17" s="251">
        <f t="shared" si="12"/>
        <v>0</v>
      </c>
      <c r="BK17" s="251">
        <f t="shared" si="12"/>
        <v>0</v>
      </c>
      <c r="BL17" s="252">
        <f t="shared" si="12"/>
        <v>0</v>
      </c>
      <c r="BM17" s="250">
        <f t="shared" si="12"/>
        <v>0</v>
      </c>
      <c r="BN17" s="251">
        <f t="shared" si="12"/>
        <v>0</v>
      </c>
      <c r="BO17" s="251">
        <f t="shared" si="12"/>
        <v>0</v>
      </c>
      <c r="BP17" s="251">
        <f t="shared" si="12"/>
        <v>0</v>
      </c>
      <c r="BQ17" s="251">
        <f t="shared" si="12"/>
        <v>0</v>
      </c>
      <c r="BR17" s="252">
        <f t="shared" si="12"/>
        <v>0</v>
      </c>
      <c r="BS17" s="253"/>
      <c r="BT17" s="254"/>
      <c r="BU17" s="243"/>
      <c r="BV17" s="255" t="str">
        <f t="shared" si="13"/>
        <v>np</v>
      </c>
      <c r="BW17" s="255" t="str">
        <f t="shared" si="13"/>
        <v>np</v>
      </c>
      <c r="BX17" s="255" t="str">
        <f t="shared" si="13"/>
        <v>np</v>
      </c>
      <c r="BY17" s="255" t="str">
        <f t="shared" si="13"/>
        <v>np</v>
      </c>
      <c r="BZ17" s="255" t="str">
        <f t="shared" si="13"/>
        <v>np</v>
      </c>
      <c r="CA17" s="256"/>
      <c r="CB17" s="256"/>
      <c r="CC17" s="256"/>
      <c r="CD17" s="255" t="str">
        <f t="shared" si="14"/>
        <v>np</v>
      </c>
      <c r="CE17" s="255" t="str">
        <f t="shared" si="14"/>
        <v>np</v>
      </c>
      <c r="CF17" s="255" t="str">
        <f t="shared" si="14"/>
        <v>np</v>
      </c>
      <c r="CG17" s="257" t="str">
        <f t="shared" si="14"/>
        <v>np</v>
      </c>
      <c r="CH17" s="258"/>
      <c r="CI17" s="259"/>
      <c r="CJ17" s="260"/>
    </row>
    <row r="18" spans="2:88" ht="15">
      <c r="B18" s="261"/>
      <c r="C18" s="261"/>
      <c r="D18" s="261"/>
      <c r="E18" s="261"/>
      <c r="F18" s="224"/>
      <c r="G18" s="225"/>
      <c r="H18" s="226"/>
      <c r="I18" s="226"/>
      <c r="J18" s="226"/>
      <c r="K18" s="227"/>
      <c r="L18" s="225"/>
      <c r="M18" s="228"/>
      <c r="N18" s="228"/>
      <c r="O18" s="229"/>
      <c r="P18" s="230"/>
      <c r="Q18" s="231"/>
      <c r="R18" s="228"/>
      <c r="S18" s="232"/>
      <c r="T18" s="233"/>
      <c r="U18" s="234"/>
      <c r="V18" s="228"/>
      <c r="W18" s="235"/>
      <c r="X18" s="236"/>
      <c r="Y18" s="237"/>
      <c r="Z18" s="238"/>
      <c r="AA18" s="239"/>
      <c r="AB18" s="240"/>
      <c r="AC18" s="240"/>
      <c r="AD18" s="240"/>
      <c r="AE18" s="240"/>
      <c r="AF18" s="241"/>
      <c r="AG18" s="239"/>
      <c r="AH18" s="240"/>
      <c r="AI18" s="240"/>
      <c r="AJ18" s="240"/>
      <c r="AK18" s="240"/>
      <c r="AL18" s="241"/>
      <c r="AM18" s="242"/>
      <c r="AN18" s="243"/>
      <c r="AO18" s="244" t="str">
        <f t="shared" si="3"/>
        <v>np</v>
      </c>
      <c r="AP18" s="244" t="str">
        <f t="shared" si="4"/>
        <v>np</v>
      </c>
      <c r="AQ18" s="244" t="str">
        <f t="shared" si="5"/>
        <v>np</v>
      </c>
      <c r="AR18" s="244" t="str">
        <f t="shared" si="6"/>
        <v>np</v>
      </c>
      <c r="AS18" s="244" t="str">
        <f t="shared" si="7"/>
        <v>np</v>
      </c>
      <c r="AT18" s="245"/>
      <c r="AU18" s="245"/>
      <c r="AV18" s="245"/>
      <c r="AW18" s="244" t="str">
        <f t="shared" si="8"/>
        <v>np</v>
      </c>
      <c r="AX18" s="244" t="str">
        <f t="shared" si="9"/>
        <v>np</v>
      </c>
      <c r="AY18" s="244" t="str">
        <f t="shared" si="10"/>
        <v>np</v>
      </c>
      <c r="AZ18" s="246" t="str">
        <f t="shared" si="11"/>
        <v>np</v>
      </c>
      <c r="BA18" s="247"/>
      <c r="BB18" s="247"/>
      <c r="BC18" s="248"/>
      <c r="BD18" s="249">
        <v>0.2</v>
      </c>
      <c r="BE18" s="237">
        <f t="shared" si="12"/>
        <v>0</v>
      </c>
      <c r="BF18" s="238">
        <f t="shared" si="12"/>
        <v>0</v>
      </c>
      <c r="BG18" s="250">
        <f t="shared" si="12"/>
        <v>0</v>
      </c>
      <c r="BH18" s="251">
        <f t="shared" si="12"/>
        <v>0</v>
      </c>
      <c r="BI18" s="251">
        <f t="shared" si="12"/>
        <v>0</v>
      </c>
      <c r="BJ18" s="251">
        <f t="shared" si="12"/>
        <v>0</v>
      </c>
      <c r="BK18" s="251">
        <f t="shared" si="12"/>
        <v>0</v>
      </c>
      <c r="BL18" s="252">
        <f t="shared" si="12"/>
        <v>0</v>
      </c>
      <c r="BM18" s="250">
        <f t="shared" si="12"/>
        <v>0</v>
      </c>
      <c r="BN18" s="251">
        <f t="shared" si="12"/>
        <v>0</v>
      </c>
      <c r="BO18" s="251">
        <f t="shared" si="12"/>
        <v>0</v>
      </c>
      <c r="BP18" s="251">
        <f t="shared" si="12"/>
        <v>0</v>
      </c>
      <c r="BQ18" s="251">
        <f t="shared" si="12"/>
        <v>0</v>
      </c>
      <c r="BR18" s="252">
        <f t="shared" si="12"/>
        <v>0</v>
      </c>
      <c r="BS18" s="253"/>
      <c r="BT18" s="254"/>
      <c r="BU18" s="243"/>
      <c r="BV18" s="255" t="str">
        <f t="shared" si="13"/>
        <v>np</v>
      </c>
      <c r="BW18" s="255" t="str">
        <f t="shared" si="13"/>
        <v>np</v>
      </c>
      <c r="BX18" s="255" t="str">
        <f t="shared" si="13"/>
        <v>np</v>
      </c>
      <c r="BY18" s="255" t="str">
        <f t="shared" si="13"/>
        <v>np</v>
      </c>
      <c r="BZ18" s="255" t="str">
        <f t="shared" si="13"/>
        <v>np</v>
      </c>
      <c r="CA18" s="256"/>
      <c r="CB18" s="256"/>
      <c r="CC18" s="256"/>
      <c r="CD18" s="255" t="str">
        <f t="shared" si="14"/>
        <v>np</v>
      </c>
      <c r="CE18" s="255" t="str">
        <f t="shared" si="14"/>
        <v>np</v>
      </c>
      <c r="CF18" s="255" t="str">
        <f t="shared" si="14"/>
        <v>np</v>
      </c>
      <c r="CG18" s="257" t="str">
        <f t="shared" si="14"/>
        <v>np</v>
      </c>
      <c r="CH18" s="258"/>
      <c r="CI18" s="259"/>
      <c r="CJ18" s="260"/>
    </row>
    <row r="19" spans="2:88" ht="15">
      <c r="B19" s="261"/>
      <c r="C19" s="261"/>
      <c r="D19" s="261"/>
      <c r="E19" s="261"/>
      <c r="F19" s="224"/>
      <c r="G19" s="225"/>
      <c r="H19" s="226"/>
      <c r="I19" s="226"/>
      <c r="J19" s="226"/>
      <c r="K19" s="262"/>
      <c r="L19" s="225"/>
      <c r="M19" s="228"/>
      <c r="N19" s="228"/>
      <c r="O19" s="229"/>
      <c r="P19" s="230"/>
      <c r="Q19" s="231"/>
      <c r="R19" s="228"/>
      <c r="S19" s="232"/>
      <c r="T19" s="233"/>
      <c r="U19" s="234"/>
      <c r="V19" s="228"/>
      <c r="W19" s="235"/>
      <c r="X19" s="236"/>
      <c r="Y19" s="237"/>
      <c r="Z19" s="238"/>
      <c r="AA19" s="239"/>
      <c r="AB19" s="240"/>
      <c r="AC19" s="240"/>
      <c r="AD19" s="240"/>
      <c r="AE19" s="240"/>
      <c r="AF19" s="241"/>
      <c r="AG19" s="239"/>
      <c r="AH19" s="240"/>
      <c r="AI19" s="240"/>
      <c r="AJ19" s="240"/>
      <c r="AK19" s="240"/>
      <c r="AL19" s="241"/>
      <c r="AM19" s="242"/>
      <c r="AN19" s="243"/>
      <c r="AO19" s="244" t="str">
        <f t="shared" si="3"/>
        <v>np</v>
      </c>
      <c r="AP19" s="244" t="str">
        <f t="shared" si="4"/>
        <v>np</v>
      </c>
      <c r="AQ19" s="244" t="str">
        <f t="shared" si="5"/>
        <v>np</v>
      </c>
      <c r="AR19" s="244" t="str">
        <f t="shared" si="6"/>
        <v>np</v>
      </c>
      <c r="AS19" s="244" t="str">
        <f t="shared" si="7"/>
        <v>np</v>
      </c>
      <c r="AT19" s="245"/>
      <c r="AU19" s="245"/>
      <c r="AV19" s="245"/>
      <c r="AW19" s="244" t="str">
        <f t="shared" si="8"/>
        <v>np</v>
      </c>
      <c r="AX19" s="244" t="str">
        <f t="shared" si="9"/>
        <v>np</v>
      </c>
      <c r="AY19" s="244" t="str">
        <f t="shared" si="10"/>
        <v>np</v>
      </c>
      <c r="AZ19" s="246" t="str">
        <f t="shared" si="11"/>
        <v>np</v>
      </c>
      <c r="BA19" s="247"/>
      <c r="BB19" s="247"/>
      <c r="BC19" s="248"/>
      <c r="BD19" s="249">
        <v>1.2</v>
      </c>
      <c r="BE19" s="237">
        <f t="shared" si="12"/>
        <v>0</v>
      </c>
      <c r="BF19" s="238">
        <f t="shared" si="12"/>
        <v>0</v>
      </c>
      <c r="BG19" s="250">
        <f t="shared" si="12"/>
        <v>0</v>
      </c>
      <c r="BH19" s="251">
        <f t="shared" si="12"/>
        <v>0</v>
      </c>
      <c r="BI19" s="251">
        <f t="shared" si="12"/>
        <v>0</v>
      </c>
      <c r="BJ19" s="251">
        <f t="shared" si="12"/>
        <v>0</v>
      </c>
      <c r="BK19" s="251">
        <f t="shared" si="12"/>
        <v>0</v>
      </c>
      <c r="BL19" s="252">
        <f t="shared" si="12"/>
        <v>0</v>
      </c>
      <c r="BM19" s="250">
        <f t="shared" si="12"/>
        <v>0</v>
      </c>
      <c r="BN19" s="251">
        <f t="shared" si="12"/>
        <v>0</v>
      </c>
      <c r="BO19" s="251">
        <f t="shared" si="12"/>
        <v>0</v>
      </c>
      <c r="BP19" s="251">
        <f t="shared" si="12"/>
        <v>0</v>
      </c>
      <c r="BQ19" s="251">
        <f t="shared" si="12"/>
        <v>0</v>
      </c>
      <c r="BR19" s="252">
        <f t="shared" si="12"/>
        <v>0</v>
      </c>
      <c r="BS19" s="253"/>
      <c r="BT19" s="254"/>
      <c r="BU19" s="243"/>
      <c r="BV19" s="255" t="str">
        <f t="shared" si="13"/>
        <v>np</v>
      </c>
      <c r="BW19" s="255" t="str">
        <f t="shared" si="13"/>
        <v>np</v>
      </c>
      <c r="BX19" s="255" t="str">
        <f t="shared" si="13"/>
        <v>np</v>
      </c>
      <c r="BY19" s="255" t="str">
        <f t="shared" si="13"/>
        <v>np</v>
      </c>
      <c r="BZ19" s="255" t="str">
        <f t="shared" si="13"/>
        <v>np</v>
      </c>
      <c r="CA19" s="256"/>
      <c r="CB19" s="256"/>
      <c r="CC19" s="256"/>
      <c r="CD19" s="255" t="str">
        <f t="shared" si="14"/>
        <v>np</v>
      </c>
      <c r="CE19" s="255" t="str">
        <f t="shared" si="14"/>
        <v>np</v>
      </c>
      <c r="CF19" s="255" t="str">
        <f t="shared" si="14"/>
        <v>np</v>
      </c>
      <c r="CG19" s="257" t="str">
        <f t="shared" si="14"/>
        <v>np</v>
      </c>
      <c r="CH19" s="258"/>
      <c r="CI19" s="259"/>
      <c r="CJ19" s="260"/>
    </row>
    <row r="20" spans="2:88" ht="15.75" thickBot="1">
      <c r="B20" s="265"/>
      <c r="C20" s="265"/>
      <c r="D20" s="265"/>
      <c r="E20" s="265"/>
      <c r="F20" s="266"/>
      <c r="G20" s="267"/>
      <c r="H20" s="268"/>
      <c r="I20" s="268"/>
      <c r="J20" s="268"/>
      <c r="K20" s="269"/>
      <c r="L20" s="267"/>
      <c r="M20" s="270"/>
      <c r="N20" s="270"/>
      <c r="O20" s="271"/>
      <c r="P20" s="272"/>
      <c r="Q20" s="273"/>
      <c r="R20" s="270"/>
      <c r="S20" s="274"/>
      <c r="T20" s="275"/>
      <c r="U20" s="276"/>
      <c r="V20" s="270"/>
      <c r="W20" s="277"/>
      <c r="X20" s="278"/>
      <c r="Y20" s="279"/>
      <c r="Z20" s="280"/>
      <c r="AA20" s="281"/>
      <c r="AB20" s="282"/>
      <c r="AC20" s="282"/>
      <c r="AD20" s="282"/>
      <c r="AE20" s="282"/>
      <c r="AF20" s="283"/>
      <c r="AG20" s="281"/>
      <c r="AH20" s="282"/>
      <c r="AI20" s="282"/>
      <c r="AJ20" s="282"/>
      <c r="AK20" s="282"/>
      <c r="AL20" s="283"/>
      <c r="AM20" s="284"/>
      <c r="AN20" s="285"/>
      <c r="AO20" s="286" t="str">
        <f t="shared" si="3"/>
        <v>np</v>
      </c>
      <c r="AP20" s="286" t="str">
        <f t="shared" si="4"/>
        <v>np</v>
      </c>
      <c r="AQ20" s="286" t="str">
        <f t="shared" si="5"/>
        <v>np</v>
      </c>
      <c r="AR20" s="286" t="str">
        <f t="shared" si="6"/>
        <v>np</v>
      </c>
      <c r="AS20" s="286" t="str">
        <f t="shared" si="7"/>
        <v>np</v>
      </c>
      <c r="AT20" s="287"/>
      <c r="AU20" s="287"/>
      <c r="AV20" s="287"/>
      <c r="AW20" s="286" t="str">
        <f t="shared" si="8"/>
        <v>np</v>
      </c>
      <c r="AX20" s="286" t="str">
        <f t="shared" si="9"/>
        <v>np</v>
      </c>
      <c r="AY20" s="286" t="str">
        <f t="shared" si="10"/>
        <v>np</v>
      </c>
      <c r="AZ20" s="288" t="str">
        <f t="shared" si="11"/>
        <v>np</v>
      </c>
      <c r="BA20" s="289"/>
      <c r="BB20" s="290"/>
      <c r="BC20" s="291"/>
      <c r="BD20" s="292">
        <v>2.2</v>
      </c>
      <c r="BE20" s="279">
        <f t="shared" si="12"/>
        <v>0</v>
      </c>
      <c r="BF20" s="280">
        <f t="shared" si="12"/>
        <v>0</v>
      </c>
      <c r="BG20" s="293">
        <f t="shared" si="12"/>
        <v>0</v>
      </c>
      <c r="BH20" s="294">
        <f t="shared" si="12"/>
        <v>0</v>
      </c>
      <c r="BI20" s="294">
        <f t="shared" si="12"/>
        <v>0</v>
      </c>
      <c r="BJ20" s="294">
        <f t="shared" si="12"/>
        <v>0</v>
      </c>
      <c r="BK20" s="294">
        <f t="shared" si="12"/>
        <v>0</v>
      </c>
      <c r="BL20" s="295">
        <f t="shared" si="12"/>
        <v>0</v>
      </c>
      <c r="BM20" s="293">
        <f t="shared" si="12"/>
        <v>0</v>
      </c>
      <c r="BN20" s="294">
        <f t="shared" si="12"/>
        <v>0</v>
      </c>
      <c r="BO20" s="294">
        <f t="shared" si="12"/>
        <v>0</v>
      </c>
      <c r="BP20" s="294">
        <f t="shared" si="12"/>
        <v>0</v>
      </c>
      <c r="BQ20" s="294">
        <f t="shared" si="12"/>
        <v>0</v>
      </c>
      <c r="BR20" s="295">
        <f t="shared" si="12"/>
        <v>0</v>
      </c>
      <c r="BS20" s="296"/>
      <c r="BT20" s="297"/>
      <c r="BU20" s="285"/>
      <c r="BV20" s="298" t="str">
        <f t="shared" si="13"/>
        <v>np</v>
      </c>
      <c r="BW20" s="298" t="str">
        <f t="shared" si="13"/>
        <v>np</v>
      </c>
      <c r="BX20" s="298" t="str">
        <f t="shared" si="13"/>
        <v>np</v>
      </c>
      <c r="BY20" s="298" t="str">
        <f t="shared" si="13"/>
        <v>np</v>
      </c>
      <c r="BZ20" s="298" t="str">
        <f t="shared" si="13"/>
        <v>np</v>
      </c>
      <c r="CA20" s="299"/>
      <c r="CB20" s="299"/>
      <c r="CC20" s="299"/>
      <c r="CD20" s="298" t="str">
        <f t="shared" si="14"/>
        <v>np</v>
      </c>
      <c r="CE20" s="298" t="str">
        <f t="shared" si="14"/>
        <v>np</v>
      </c>
      <c r="CF20" s="298" t="str">
        <f t="shared" si="14"/>
        <v>np</v>
      </c>
      <c r="CG20" s="300" t="str">
        <f t="shared" si="14"/>
        <v>np</v>
      </c>
      <c r="CH20" s="301"/>
      <c r="CI20" s="302"/>
      <c r="CJ20" s="303"/>
    </row>
    <row r="21" spans="2:88" s="304" customFormat="1" ht="15.75" thickBot="1">
      <c r="B21" s="481" t="s">
        <v>240</v>
      </c>
      <c r="C21" s="482"/>
      <c r="D21" s="482"/>
      <c r="E21" s="482"/>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3"/>
      <c r="AY21" s="483"/>
      <c r="AZ21" s="483"/>
      <c r="BA21" s="483"/>
      <c r="BB21" s="483"/>
      <c r="BC21" s="484"/>
      <c r="BD21" s="484"/>
      <c r="BE21" s="484"/>
      <c r="BF21" s="484"/>
      <c r="BG21" s="484"/>
      <c r="BH21" s="484"/>
      <c r="BI21" s="484"/>
      <c r="BJ21" s="484"/>
      <c r="BK21" s="484"/>
      <c r="BL21" s="484"/>
      <c r="BM21" s="484"/>
      <c r="BN21" s="484"/>
      <c r="BO21" s="484"/>
      <c r="BP21" s="484"/>
      <c r="BQ21" s="484"/>
      <c r="BR21" s="484"/>
      <c r="BS21" s="484"/>
      <c r="BT21" s="484"/>
      <c r="BU21" s="484"/>
      <c r="BV21" s="484"/>
      <c r="BW21" s="484"/>
      <c r="BX21" s="484"/>
      <c r="BY21" s="484"/>
      <c r="BZ21" s="484"/>
      <c r="CA21" s="484"/>
      <c r="CB21" s="484"/>
      <c r="CC21" s="484"/>
      <c r="CD21" s="484"/>
      <c r="CE21" s="484"/>
      <c r="CF21" s="484"/>
      <c r="CG21" s="484"/>
      <c r="CH21" s="484"/>
      <c r="CI21" s="485"/>
      <c r="CJ21" s="486"/>
    </row>
    <row r="22" spans="2:88" ht="15">
      <c r="B22" s="223"/>
      <c r="C22" s="305"/>
      <c r="D22" s="305"/>
      <c r="E22" s="305"/>
      <c r="F22" s="306"/>
      <c r="G22" s="307"/>
      <c r="H22" s="308"/>
      <c r="I22" s="309"/>
      <c r="J22" s="308"/>
      <c r="K22" s="309"/>
      <c r="L22" s="307"/>
      <c r="M22" s="235"/>
      <c r="N22" s="235"/>
      <c r="O22" s="310"/>
      <c r="P22" s="311"/>
      <c r="Q22" s="312"/>
      <c r="R22" s="235"/>
      <c r="S22" s="233"/>
      <c r="T22" s="233"/>
      <c r="U22" s="313"/>
      <c r="V22" s="235"/>
      <c r="W22" s="235"/>
      <c r="X22" s="314"/>
      <c r="Y22" s="315"/>
      <c r="Z22" s="315"/>
      <c r="AA22" s="316"/>
      <c r="AB22" s="317"/>
      <c r="AC22" s="317"/>
      <c r="AD22" s="317"/>
      <c r="AE22" s="317"/>
      <c r="AF22" s="318"/>
      <c r="AG22" s="316"/>
      <c r="AH22" s="317"/>
      <c r="AI22" s="317"/>
      <c r="AJ22" s="317"/>
      <c r="AK22" s="317"/>
      <c r="AL22" s="318"/>
      <c r="AM22" s="319"/>
      <c r="AN22" s="320"/>
      <c r="AO22" s="321" t="str">
        <f>IF(($AM22="DI"),_xlfn.IFERROR(0.001*$Y22,"&lt;"),"np")</f>
        <v>np</v>
      </c>
      <c r="AP22" s="321" t="str">
        <f>IF(($AM22="DI"),_xlfn.IFERROR(0.0088*$Y22,"&lt;"),"np")</f>
        <v>np</v>
      </c>
      <c r="AQ22" s="321" t="str">
        <f>IF(($AM22="DI"),_xlfn.IFERROR(0.082*$Y22,"&lt;"),"np")</f>
        <v>np</v>
      </c>
      <c r="AR22" s="321" t="str">
        <f>IF(($AM22="DI"),_xlfn.IFERROR(0.47361*$Y22,"&lt;"),"np")</f>
        <v>np</v>
      </c>
      <c r="AS22" s="321" t="str">
        <f>IF(($AM22="DI"),_xlfn.IFERROR(0.2246*$Y22,"&lt;"),"np")</f>
        <v>np</v>
      </c>
      <c r="AT22" s="322"/>
      <c r="AU22" s="322"/>
      <c r="AV22" s="322"/>
      <c r="AW22" s="321" t="str">
        <f>IF(($AM22="DI"),_xlfn.IFERROR(0.0156*$Y22,"&lt;"),"np")</f>
        <v>np</v>
      </c>
      <c r="AX22" s="321" t="str">
        <f>IF(($AM22="DI"),_xlfn.IFERROR(0.0137*$Y22,"&lt;"),"np")</f>
        <v>np</v>
      </c>
      <c r="AY22" s="321" t="str">
        <f>IF(($AM22="DI"),_xlfn.IFERROR(0.1123*$Y22,"&lt;"),"np")</f>
        <v>np</v>
      </c>
      <c r="AZ22" s="321" t="str">
        <f>IF(($AM22="DI"),_xlfn.IFERROR(0.0684*$Y22,"&lt;"),"np")</f>
        <v>np</v>
      </c>
      <c r="BA22" s="323"/>
      <c r="BB22" s="324"/>
      <c r="BC22" s="325"/>
      <c r="BD22" s="326">
        <v>4.2</v>
      </c>
      <c r="BE22" s="315">
        <f aca="true" t="shared" si="15" ref="BE22:BR25">_xlfn.IFERROR($BD22*Y22,"&lt;")</f>
        <v>0</v>
      </c>
      <c r="BF22" s="315">
        <f t="shared" si="15"/>
        <v>0</v>
      </c>
      <c r="BG22" s="327">
        <f t="shared" si="15"/>
        <v>0</v>
      </c>
      <c r="BH22" s="328">
        <f t="shared" si="15"/>
        <v>0</v>
      </c>
      <c r="BI22" s="328">
        <f t="shared" si="15"/>
        <v>0</v>
      </c>
      <c r="BJ22" s="328">
        <f t="shared" si="15"/>
        <v>0</v>
      </c>
      <c r="BK22" s="328">
        <f t="shared" si="15"/>
        <v>0</v>
      </c>
      <c r="BL22" s="329">
        <f t="shared" si="15"/>
        <v>0</v>
      </c>
      <c r="BM22" s="327">
        <f t="shared" si="15"/>
        <v>0</v>
      </c>
      <c r="BN22" s="328">
        <f t="shared" si="15"/>
        <v>0</v>
      </c>
      <c r="BO22" s="328">
        <f t="shared" si="15"/>
        <v>0</v>
      </c>
      <c r="BP22" s="328">
        <f t="shared" si="15"/>
        <v>0</v>
      </c>
      <c r="BQ22" s="328">
        <f t="shared" si="15"/>
        <v>0</v>
      </c>
      <c r="BR22" s="329">
        <f t="shared" si="15"/>
        <v>0</v>
      </c>
      <c r="BS22" s="330"/>
      <c r="BT22" s="331"/>
      <c r="BU22" s="332"/>
      <c r="BV22" s="333" t="str">
        <f aca="true" t="shared" si="16" ref="BV22:BZ25">IF(($AM22="DI"),_xlfn.IFERROR($BD22*AO22,"&lt;"),"np")</f>
        <v>np</v>
      </c>
      <c r="BW22" s="333" t="str">
        <f t="shared" si="16"/>
        <v>np</v>
      </c>
      <c r="BX22" s="333" t="str">
        <f t="shared" si="16"/>
        <v>np</v>
      </c>
      <c r="BY22" s="333" t="str">
        <f t="shared" si="16"/>
        <v>np</v>
      </c>
      <c r="BZ22" s="333" t="str">
        <f t="shared" si="16"/>
        <v>np</v>
      </c>
      <c r="CA22" s="334"/>
      <c r="CB22" s="334"/>
      <c r="CC22" s="334"/>
      <c r="CD22" s="333" t="str">
        <f aca="true" t="shared" si="17" ref="CD22:CG25">IF(($AM22="DI"),_xlfn.IFERROR($BD22*AW22,"&lt;"),"np")</f>
        <v>np</v>
      </c>
      <c r="CE22" s="333" t="str">
        <f t="shared" si="17"/>
        <v>np</v>
      </c>
      <c r="CF22" s="333" t="str">
        <f t="shared" si="17"/>
        <v>np</v>
      </c>
      <c r="CG22" s="333" t="str">
        <f t="shared" si="17"/>
        <v>np</v>
      </c>
      <c r="CH22" s="335"/>
      <c r="CI22" s="336"/>
      <c r="CJ22" s="337"/>
    </row>
    <row r="23" spans="2:88" ht="15">
      <c r="B23" s="261"/>
      <c r="C23" s="338"/>
      <c r="D23" s="338"/>
      <c r="E23" s="338"/>
      <c r="F23" s="224"/>
      <c r="G23" s="225"/>
      <c r="H23" s="226"/>
      <c r="I23" s="339"/>
      <c r="J23" s="226"/>
      <c r="K23" s="339"/>
      <c r="L23" s="225"/>
      <c r="M23" s="228"/>
      <c r="N23" s="228"/>
      <c r="O23" s="229"/>
      <c r="P23" s="230"/>
      <c r="Q23" s="231"/>
      <c r="R23" s="228"/>
      <c r="S23" s="232"/>
      <c r="T23" s="233"/>
      <c r="U23" s="234"/>
      <c r="V23" s="228"/>
      <c r="W23" s="235"/>
      <c r="X23" s="236"/>
      <c r="Y23" s="237"/>
      <c r="Z23" s="237"/>
      <c r="AA23" s="239"/>
      <c r="AB23" s="240"/>
      <c r="AC23" s="240"/>
      <c r="AD23" s="240"/>
      <c r="AE23" s="240"/>
      <c r="AF23" s="241"/>
      <c r="AG23" s="239"/>
      <c r="AH23" s="240"/>
      <c r="AI23" s="240"/>
      <c r="AJ23" s="240"/>
      <c r="AK23" s="240"/>
      <c r="AL23" s="241"/>
      <c r="AM23" s="340"/>
      <c r="AN23" s="341"/>
      <c r="AO23" s="244" t="str">
        <f>IF(($AM23="DI"),_xlfn.IFERROR(0.001*$Y23,"&lt;"),"np")</f>
        <v>np</v>
      </c>
      <c r="AP23" s="244" t="str">
        <f>IF(($AM23="DI"),_xlfn.IFERROR(0.0088*$Y23,"&lt;"),"np")</f>
        <v>np</v>
      </c>
      <c r="AQ23" s="244" t="str">
        <f>IF(($AM23="DI"),_xlfn.IFERROR(0.082*$Y23,"&lt;"),"np")</f>
        <v>np</v>
      </c>
      <c r="AR23" s="244" t="str">
        <f>IF(($AM23="DI"),_xlfn.IFERROR(0.47361*$Y23,"&lt;"),"np")</f>
        <v>np</v>
      </c>
      <c r="AS23" s="244" t="str">
        <f>IF(($AM23="DI"),_xlfn.IFERROR(0.2246*$Y23,"&lt;"),"np")</f>
        <v>np</v>
      </c>
      <c r="AT23" s="245"/>
      <c r="AU23" s="245"/>
      <c r="AV23" s="245"/>
      <c r="AW23" s="244" t="str">
        <f>IF(($AM23="DI"),_xlfn.IFERROR(0.0156*$Y23,"&lt;"),"np")</f>
        <v>np</v>
      </c>
      <c r="AX23" s="244" t="str">
        <f>IF(($AM23="DI"),_xlfn.IFERROR(0.0137*$Y23,"&lt;"),"np")</f>
        <v>np</v>
      </c>
      <c r="AY23" s="244" t="str">
        <f>IF(($AM23="DI"),_xlfn.IFERROR(0.1123*$Y23,"&lt;"),"np")</f>
        <v>np</v>
      </c>
      <c r="AZ23" s="244" t="str">
        <f>IF(($AM23="DI"),_xlfn.IFERROR(0.0684*$Y23,"&lt;"),"np")</f>
        <v>np</v>
      </c>
      <c r="BA23" s="342"/>
      <c r="BB23" s="343"/>
      <c r="BC23" s="248"/>
      <c r="BD23" s="249">
        <v>5.2</v>
      </c>
      <c r="BE23" s="237">
        <f t="shared" si="15"/>
        <v>0</v>
      </c>
      <c r="BF23" s="237">
        <f t="shared" si="15"/>
        <v>0</v>
      </c>
      <c r="BG23" s="250">
        <f t="shared" si="15"/>
        <v>0</v>
      </c>
      <c r="BH23" s="251">
        <f t="shared" si="15"/>
        <v>0</v>
      </c>
      <c r="BI23" s="251">
        <f t="shared" si="15"/>
        <v>0</v>
      </c>
      <c r="BJ23" s="251">
        <f t="shared" si="15"/>
        <v>0</v>
      </c>
      <c r="BK23" s="251">
        <f t="shared" si="15"/>
        <v>0</v>
      </c>
      <c r="BL23" s="252">
        <f t="shared" si="15"/>
        <v>0</v>
      </c>
      <c r="BM23" s="250">
        <f t="shared" si="15"/>
        <v>0</v>
      </c>
      <c r="BN23" s="251">
        <f t="shared" si="15"/>
        <v>0</v>
      </c>
      <c r="BO23" s="251">
        <f t="shared" si="15"/>
        <v>0</v>
      </c>
      <c r="BP23" s="251">
        <f t="shared" si="15"/>
        <v>0</v>
      </c>
      <c r="BQ23" s="251">
        <f t="shared" si="15"/>
        <v>0</v>
      </c>
      <c r="BR23" s="252">
        <f t="shared" si="15"/>
        <v>0</v>
      </c>
      <c r="BS23" s="253"/>
      <c r="BT23" s="254"/>
      <c r="BU23" s="344"/>
      <c r="BV23" s="255" t="str">
        <f t="shared" si="16"/>
        <v>np</v>
      </c>
      <c r="BW23" s="255" t="str">
        <f t="shared" si="16"/>
        <v>np</v>
      </c>
      <c r="BX23" s="255" t="str">
        <f t="shared" si="16"/>
        <v>np</v>
      </c>
      <c r="BY23" s="255" t="str">
        <f t="shared" si="16"/>
        <v>np</v>
      </c>
      <c r="BZ23" s="255" t="str">
        <f t="shared" si="16"/>
        <v>np</v>
      </c>
      <c r="CA23" s="256"/>
      <c r="CB23" s="256"/>
      <c r="CC23" s="256"/>
      <c r="CD23" s="255" t="str">
        <f t="shared" si="17"/>
        <v>np</v>
      </c>
      <c r="CE23" s="255" t="str">
        <f t="shared" si="17"/>
        <v>np</v>
      </c>
      <c r="CF23" s="255" t="str">
        <f t="shared" si="17"/>
        <v>np</v>
      </c>
      <c r="CG23" s="255" t="str">
        <f t="shared" si="17"/>
        <v>np</v>
      </c>
      <c r="CH23" s="345"/>
      <c r="CI23" s="259"/>
      <c r="CJ23" s="260"/>
    </row>
    <row r="24" spans="2:88" ht="15">
      <c r="B24" s="261"/>
      <c r="C24" s="338"/>
      <c r="D24" s="338"/>
      <c r="E24" s="338"/>
      <c r="F24" s="224"/>
      <c r="G24" s="225"/>
      <c r="H24" s="226"/>
      <c r="I24" s="339"/>
      <c r="J24" s="226"/>
      <c r="K24" s="339"/>
      <c r="L24" s="225"/>
      <c r="M24" s="228"/>
      <c r="N24" s="228"/>
      <c r="O24" s="229"/>
      <c r="P24" s="230"/>
      <c r="Q24" s="231"/>
      <c r="R24" s="228"/>
      <c r="S24" s="232"/>
      <c r="T24" s="233"/>
      <c r="U24" s="234"/>
      <c r="V24" s="228"/>
      <c r="W24" s="235"/>
      <c r="X24" s="236"/>
      <c r="Y24" s="237"/>
      <c r="Z24" s="237"/>
      <c r="AA24" s="239"/>
      <c r="AB24" s="240"/>
      <c r="AC24" s="240"/>
      <c r="AD24" s="240"/>
      <c r="AE24" s="240"/>
      <c r="AF24" s="241"/>
      <c r="AG24" s="239"/>
      <c r="AH24" s="240"/>
      <c r="AI24" s="240"/>
      <c r="AJ24" s="240"/>
      <c r="AK24" s="240"/>
      <c r="AL24" s="241"/>
      <c r="AM24" s="340"/>
      <c r="AN24" s="341"/>
      <c r="AO24" s="244" t="str">
        <f>IF(($AM24="DI"),_xlfn.IFERROR(0.001*$Y24,"&lt;"),"np")</f>
        <v>np</v>
      </c>
      <c r="AP24" s="244" t="str">
        <f>IF(($AM24="DI"),_xlfn.IFERROR(0.0088*$Y24,"&lt;"),"np")</f>
        <v>np</v>
      </c>
      <c r="AQ24" s="244" t="str">
        <f>IF(($AM24="DI"),_xlfn.IFERROR(0.082*$Y24,"&lt;"),"np")</f>
        <v>np</v>
      </c>
      <c r="AR24" s="244" t="str">
        <f>IF(($AM24="DI"),_xlfn.IFERROR(0.47361*$Y24,"&lt;"),"np")</f>
        <v>np</v>
      </c>
      <c r="AS24" s="244" t="str">
        <f>IF(($AM24="DI"),_xlfn.IFERROR(0.2246*$Y24,"&lt;"),"np")</f>
        <v>np</v>
      </c>
      <c r="AT24" s="245"/>
      <c r="AU24" s="245"/>
      <c r="AV24" s="245"/>
      <c r="AW24" s="244" t="str">
        <f>IF(($AM24="DI"),_xlfn.IFERROR(0.0156*$Y24,"&lt;"),"np")</f>
        <v>np</v>
      </c>
      <c r="AX24" s="244" t="str">
        <f>IF(($AM24="DI"),_xlfn.IFERROR(0.0137*$Y24,"&lt;"),"np")</f>
        <v>np</v>
      </c>
      <c r="AY24" s="244" t="str">
        <f>IF(($AM24="DI"),_xlfn.IFERROR(0.1123*$Y24,"&lt;"),"np")</f>
        <v>np</v>
      </c>
      <c r="AZ24" s="244" t="str">
        <f>IF(($AM24="DI"),_xlfn.IFERROR(0.0684*$Y24,"&lt;"),"np")</f>
        <v>np</v>
      </c>
      <c r="BA24" s="342"/>
      <c r="BB24" s="343"/>
      <c r="BC24" s="248"/>
      <c r="BD24" s="249">
        <v>6.2</v>
      </c>
      <c r="BE24" s="237">
        <f t="shared" si="15"/>
        <v>0</v>
      </c>
      <c r="BF24" s="237">
        <f t="shared" si="15"/>
        <v>0</v>
      </c>
      <c r="BG24" s="250">
        <f t="shared" si="15"/>
        <v>0</v>
      </c>
      <c r="BH24" s="251">
        <f t="shared" si="15"/>
        <v>0</v>
      </c>
      <c r="BI24" s="251">
        <f t="shared" si="15"/>
        <v>0</v>
      </c>
      <c r="BJ24" s="251">
        <f t="shared" si="15"/>
        <v>0</v>
      </c>
      <c r="BK24" s="251">
        <f t="shared" si="15"/>
        <v>0</v>
      </c>
      <c r="BL24" s="252">
        <f t="shared" si="15"/>
        <v>0</v>
      </c>
      <c r="BM24" s="250">
        <f t="shared" si="15"/>
        <v>0</v>
      </c>
      <c r="BN24" s="251">
        <f t="shared" si="15"/>
        <v>0</v>
      </c>
      <c r="BO24" s="251">
        <f t="shared" si="15"/>
        <v>0</v>
      </c>
      <c r="BP24" s="251">
        <f t="shared" si="15"/>
        <v>0</v>
      </c>
      <c r="BQ24" s="251">
        <f t="shared" si="15"/>
        <v>0</v>
      </c>
      <c r="BR24" s="252">
        <f t="shared" si="15"/>
        <v>0</v>
      </c>
      <c r="BS24" s="253"/>
      <c r="BT24" s="254"/>
      <c r="BU24" s="344"/>
      <c r="BV24" s="255" t="str">
        <f t="shared" si="16"/>
        <v>np</v>
      </c>
      <c r="BW24" s="255" t="str">
        <f t="shared" si="16"/>
        <v>np</v>
      </c>
      <c r="BX24" s="255" t="str">
        <f t="shared" si="16"/>
        <v>np</v>
      </c>
      <c r="BY24" s="255" t="str">
        <f t="shared" si="16"/>
        <v>np</v>
      </c>
      <c r="BZ24" s="255" t="str">
        <f t="shared" si="16"/>
        <v>np</v>
      </c>
      <c r="CA24" s="256"/>
      <c r="CB24" s="256"/>
      <c r="CC24" s="256"/>
      <c r="CD24" s="255" t="str">
        <f t="shared" si="17"/>
        <v>np</v>
      </c>
      <c r="CE24" s="255" t="str">
        <f t="shared" si="17"/>
        <v>np</v>
      </c>
      <c r="CF24" s="255" t="str">
        <f t="shared" si="17"/>
        <v>np</v>
      </c>
      <c r="CG24" s="255" t="str">
        <f t="shared" si="17"/>
        <v>np</v>
      </c>
      <c r="CH24" s="345"/>
      <c r="CI24" s="259"/>
      <c r="CJ24" s="260"/>
    </row>
    <row r="25" spans="2:88" ht="15.75" thickBot="1">
      <c r="B25" s="346"/>
      <c r="C25" s="347"/>
      <c r="D25" s="347"/>
      <c r="E25" s="347"/>
      <c r="F25" s="348"/>
      <c r="G25" s="349"/>
      <c r="H25" s="350"/>
      <c r="I25" s="351"/>
      <c r="J25" s="350"/>
      <c r="K25" s="351"/>
      <c r="L25" s="349"/>
      <c r="M25" s="352"/>
      <c r="N25" s="352"/>
      <c r="O25" s="353"/>
      <c r="P25" s="354"/>
      <c r="Q25" s="355"/>
      <c r="R25" s="352"/>
      <c r="S25" s="356"/>
      <c r="T25" s="357"/>
      <c r="U25" s="358"/>
      <c r="V25" s="352"/>
      <c r="W25" s="359"/>
      <c r="X25" s="360"/>
      <c r="Y25" s="361"/>
      <c r="Z25" s="361"/>
      <c r="AA25" s="362"/>
      <c r="AB25" s="363"/>
      <c r="AC25" s="363"/>
      <c r="AD25" s="363"/>
      <c r="AE25" s="363"/>
      <c r="AF25" s="364"/>
      <c r="AG25" s="362"/>
      <c r="AH25" s="363"/>
      <c r="AI25" s="363"/>
      <c r="AJ25" s="363"/>
      <c r="AK25" s="363"/>
      <c r="AL25" s="364"/>
      <c r="AM25" s="365"/>
      <c r="AN25" s="366"/>
      <c r="AO25" s="367" t="str">
        <f>IF(($AM25="DI"),_xlfn.IFERROR(0.001*$Y25,"&lt;"),"np")</f>
        <v>np</v>
      </c>
      <c r="AP25" s="367" t="str">
        <f>IF(($AM25="DI"),_xlfn.IFERROR(0.0088*$Y25,"&lt;"),"np")</f>
        <v>np</v>
      </c>
      <c r="AQ25" s="367" t="str">
        <f>IF(($AM25="DI"),_xlfn.IFERROR(0.082*$Y25,"&lt;"),"np")</f>
        <v>np</v>
      </c>
      <c r="AR25" s="367" t="str">
        <f>IF(($AM25="DI"),_xlfn.IFERROR(0.47361*$Y25,"&lt;"),"np")</f>
        <v>np</v>
      </c>
      <c r="AS25" s="367" t="str">
        <f>IF(($AM25="DI"),_xlfn.IFERROR(0.2246*$Y25,"&lt;"),"np")</f>
        <v>np</v>
      </c>
      <c r="AT25" s="368"/>
      <c r="AU25" s="368"/>
      <c r="AV25" s="368"/>
      <c r="AW25" s="367" t="str">
        <f>IF(($AM25="DI"),_xlfn.IFERROR(0.0156*$Y25,"&lt;"),"np")</f>
        <v>np</v>
      </c>
      <c r="AX25" s="367" t="str">
        <f>IF(($AM25="DI"),_xlfn.IFERROR(0.0137*$Y25,"&lt;"),"np")</f>
        <v>np</v>
      </c>
      <c r="AY25" s="367" t="str">
        <f>IF(($AM25="DI"),_xlfn.IFERROR(0.1123*$Y25,"&lt;"),"np")</f>
        <v>np</v>
      </c>
      <c r="AZ25" s="367" t="str">
        <f>IF(($AM25="DI"),_xlfn.IFERROR(0.0684*$Y25,"&lt;"),"np")</f>
        <v>np</v>
      </c>
      <c r="BA25" s="369"/>
      <c r="BB25" s="370"/>
      <c r="BC25" s="371"/>
      <c r="BD25" s="372">
        <v>7.2</v>
      </c>
      <c r="BE25" s="361">
        <f t="shared" si="15"/>
        <v>0</v>
      </c>
      <c r="BF25" s="361">
        <f t="shared" si="15"/>
        <v>0</v>
      </c>
      <c r="BG25" s="373">
        <f t="shared" si="15"/>
        <v>0</v>
      </c>
      <c r="BH25" s="374">
        <f t="shared" si="15"/>
        <v>0</v>
      </c>
      <c r="BI25" s="374">
        <f t="shared" si="15"/>
        <v>0</v>
      </c>
      <c r="BJ25" s="374">
        <f t="shared" si="15"/>
        <v>0</v>
      </c>
      <c r="BK25" s="374">
        <f t="shared" si="15"/>
        <v>0</v>
      </c>
      <c r="BL25" s="375">
        <f t="shared" si="15"/>
        <v>0</v>
      </c>
      <c r="BM25" s="373">
        <f t="shared" si="15"/>
        <v>0</v>
      </c>
      <c r="BN25" s="374">
        <f t="shared" si="15"/>
        <v>0</v>
      </c>
      <c r="BO25" s="374">
        <f t="shared" si="15"/>
        <v>0</v>
      </c>
      <c r="BP25" s="374">
        <f t="shared" si="15"/>
        <v>0</v>
      </c>
      <c r="BQ25" s="374">
        <f t="shared" si="15"/>
        <v>0</v>
      </c>
      <c r="BR25" s="375">
        <f t="shared" si="15"/>
        <v>0</v>
      </c>
      <c r="BS25" s="376"/>
      <c r="BT25" s="377"/>
      <c r="BU25" s="378"/>
      <c r="BV25" s="379" t="str">
        <f t="shared" si="16"/>
        <v>np</v>
      </c>
      <c r="BW25" s="379" t="str">
        <f t="shared" si="16"/>
        <v>np</v>
      </c>
      <c r="BX25" s="379" t="str">
        <f t="shared" si="16"/>
        <v>np</v>
      </c>
      <c r="BY25" s="379" t="str">
        <f t="shared" si="16"/>
        <v>np</v>
      </c>
      <c r="BZ25" s="379" t="str">
        <f t="shared" si="16"/>
        <v>np</v>
      </c>
      <c r="CA25" s="380"/>
      <c r="CB25" s="380"/>
      <c r="CC25" s="380"/>
      <c r="CD25" s="379" t="str">
        <f t="shared" si="17"/>
        <v>np</v>
      </c>
      <c r="CE25" s="379" t="str">
        <f t="shared" si="17"/>
        <v>np</v>
      </c>
      <c r="CF25" s="379" t="str">
        <f t="shared" si="17"/>
        <v>np</v>
      </c>
      <c r="CG25" s="379" t="str">
        <f t="shared" si="17"/>
        <v>np</v>
      </c>
      <c r="CH25" s="381"/>
      <c r="CI25" s="382"/>
      <c r="CJ25" s="383"/>
    </row>
    <row r="26" spans="2:88" ht="18">
      <c r="B26" s="384" t="s">
        <v>79</v>
      </c>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487"/>
      <c r="AR26" s="487"/>
      <c r="AS26" s="487"/>
      <c r="AT26" s="487"/>
      <c r="AU26" s="487"/>
      <c r="AV26" s="487"/>
      <c r="AW26" s="487"/>
      <c r="AX26" s="487"/>
      <c r="AY26" s="487"/>
      <c r="AZ26" s="487"/>
      <c r="BA26" s="487"/>
      <c r="BB26" s="487"/>
      <c r="BC26" s="487"/>
      <c r="BD26" s="487"/>
      <c r="BE26" s="487"/>
      <c r="BF26" s="487"/>
      <c r="BG26" s="487"/>
      <c r="BH26" s="487"/>
      <c r="BI26" s="487"/>
      <c r="BJ26" s="487"/>
      <c r="BK26" s="487"/>
      <c r="BL26" s="487"/>
      <c r="BM26" s="487"/>
      <c r="BN26" s="487"/>
      <c r="BO26" s="487"/>
      <c r="BP26" s="487"/>
      <c r="BQ26" s="487"/>
      <c r="BR26" s="487"/>
      <c r="BS26" s="487"/>
      <c r="BT26" s="487"/>
      <c r="BU26" s="487"/>
      <c r="BV26" s="487"/>
      <c r="BW26" s="487"/>
      <c r="BX26" s="487"/>
      <c r="BY26" s="487"/>
      <c r="BZ26" s="487"/>
      <c r="CA26" s="487"/>
      <c r="CB26" s="487"/>
      <c r="CC26" s="487"/>
      <c r="CD26" s="487"/>
      <c r="CE26" s="487"/>
      <c r="CF26" s="487"/>
      <c r="CG26" s="487"/>
      <c r="CH26" s="487"/>
      <c r="CI26" s="488"/>
      <c r="CJ26" s="488"/>
    </row>
    <row r="27" spans="55:56" ht="15">
      <c r="BC27" s="386"/>
      <c r="BD27" s="386"/>
    </row>
    <row r="28" spans="2:56" ht="17.25">
      <c r="B28" s="387" t="s">
        <v>241</v>
      </c>
      <c r="C28" s="388"/>
      <c r="D28" s="388"/>
      <c r="E28" s="388"/>
      <c r="F28" s="386"/>
      <c r="BC28" s="386"/>
      <c r="BD28" s="386"/>
    </row>
    <row r="29" spans="2:56" ht="15">
      <c r="B29" s="121" t="s">
        <v>242</v>
      </c>
      <c r="C29" s="386"/>
      <c r="D29" s="386"/>
      <c r="E29" s="386"/>
      <c r="F29" s="386"/>
      <c r="BC29" s="386"/>
      <c r="BD29" s="386"/>
    </row>
    <row r="30" spans="2:56" ht="17.25">
      <c r="B30" s="389" t="s">
        <v>243</v>
      </c>
      <c r="C30" s="390"/>
      <c r="D30" s="390"/>
      <c r="E30" s="390"/>
      <c r="F30" s="386"/>
      <c r="BC30" s="386"/>
      <c r="BD30" s="386"/>
    </row>
    <row r="31" spans="2:56" ht="17.25">
      <c r="B31" s="389" t="s">
        <v>244</v>
      </c>
      <c r="C31" s="390"/>
      <c r="D31" s="390"/>
      <c r="E31" s="390"/>
      <c r="F31" s="391"/>
      <c r="BC31" s="386"/>
      <c r="BD31" s="386"/>
    </row>
    <row r="32" spans="2:56" ht="17.25" hidden="1">
      <c r="B32" s="387" t="s">
        <v>245</v>
      </c>
      <c r="C32" s="390"/>
      <c r="D32" s="390"/>
      <c r="E32" s="390"/>
      <c r="BC32" s="386"/>
      <c r="BD32" s="386"/>
    </row>
    <row r="33" spans="2:56" ht="17.25" hidden="1">
      <c r="B33" s="387" t="s">
        <v>246</v>
      </c>
      <c r="C33" s="390"/>
      <c r="D33" s="390"/>
      <c r="E33" s="390"/>
      <c r="BC33" s="386"/>
      <c r="BD33" s="386"/>
    </row>
    <row r="34" spans="2:56" ht="17.25">
      <c r="B34" s="389" t="s">
        <v>247</v>
      </c>
      <c r="C34" s="390"/>
      <c r="D34" s="390"/>
      <c r="E34" s="390"/>
      <c r="BC34" s="386"/>
      <c r="BD34" s="386"/>
    </row>
    <row r="35" spans="2:56" ht="17.25">
      <c r="B35" s="392" t="s">
        <v>248</v>
      </c>
      <c r="C35" s="393"/>
      <c r="D35" s="393"/>
      <c r="E35" s="393"/>
      <c r="BC35" s="386"/>
      <c r="BD35" s="386"/>
    </row>
    <row r="36" spans="2:71" ht="17.25">
      <c r="B36" s="392" t="s">
        <v>249</v>
      </c>
      <c r="C36" s="394"/>
      <c r="D36" s="394"/>
      <c r="E36" s="394"/>
      <c r="BC36" s="386"/>
      <c r="BD36" s="386"/>
      <c r="BE36" s="395"/>
      <c r="BF36" s="395"/>
      <c r="BG36" s="395"/>
      <c r="BH36" s="395"/>
      <c r="BI36" s="395"/>
      <c r="BJ36" s="395"/>
      <c r="BK36" s="395"/>
      <c r="BL36" s="395"/>
      <c r="BM36" s="395"/>
      <c r="BN36" s="395"/>
      <c r="BO36" s="395"/>
      <c r="BP36" s="395"/>
      <c r="BQ36" s="395"/>
      <c r="BR36" s="395"/>
      <c r="BS36" s="395"/>
    </row>
    <row r="37" spans="2:71" ht="18" thickBot="1">
      <c r="B37" s="396" t="s">
        <v>250</v>
      </c>
      <c r="BC37" s="386"/>
      <c r="BD37" s="386"/>
      <c r="BE37" s="395"/>
      <c r="BF37" s="395"/>
      <c r="BG37" s="395"/>
      <c r="BH37" s="395"/>
      <c r="BI37" s="395"/>
      <c r="BJ37" s="395"/>
      <c r="BK37" s="395"/>
      <c r="BL37" s="395"/>
      <c r="BM37" s="395"/>
      <c r="BN37" s="395"/>
      <c r="BO37" s="395"/>
      <c r="BP37" s="395"/>
      <c r="BQ37" s="395"/>
      <c r="BR37" s="395"/>
      <c r="BS37" s="395"/>
    </row>
    <row r="38" spans="27:86" ht="92.25" customHeight="1" thickBot="1">
      <c r="AA38" s="397" t="s">
        <v>196</v>
      </c>
      <c r="AB38" s="398" t="s">
        <v>251</v>
      </c>
      <c r="AC38" s="398" t="s">
        <v>252</v>
      </c>
      <c r="AD38" s="398" t="s">
        <v>253</v>
      </c>
      <c r="AE38" s="398" t="s">
        <v>254</v>
      </c>
      <c r="AF38" s="399" t="s">
        <v>255</v>
      </c>
      <c r="AG38" s="397" t="s">
        <v>73</v>
      </c>
      <c r="AH38" s="398" t="s">
        <v>74</v>
      </c>
      <c r="AI38" s="398" t="s">
        <v>75</v>
      </c>
      <c r="AJ38" s="398" t="s">
        <v>202</v>
      </c>
      <c r="AK38" s="400" t="s">
        <v>20</v>
      </c>
      <c r="AL38" s="399" t="s">
        <v>77</v>
      </c>
      <c r="AM38" s="401"/>
      <c r="AN38" s="401"/>
      <c r="AO38" s="401"/>
      <c r="AP38" s="401"/>
      <c r="AQ38" s="401"/>
      <c r="AR38" s="401"/>
      <c r="AS38" s="401"/>
      <c r="AT38" s="401"/>
      <c r="AU38" s="401"/>
      <c r="AV38" s="401"/>
      <c r="AW38" s="401"/>
      <c r="AX38" s="401"/>
      <c r="AY38" s="401"/>
      <c r="AZ38" s="401"/>
      <c r="BA38" s="401"/>
      <c r="BB38" s="401"/>
      <c r="BE38" s="395"/>
      <c r="BF38" s="395"/>
      <c r="BG38" s="401"/>
      <c r="BH38" s="401"/>
      <c r="BI38" s="401"/>
      <c r="BJ38" s="401"/>
      <c r="BK38" s="401"/>
      <c r="BL38" s="401"/>
      <c r="BM38" s="401"/>
      <c r="BN38" s="401"/>
      <c r="BO38" s="401"/>
      <c r="BP38" s="401"/>
      <c r="BQ38" s="401"/>
      <c r="BR38" s="401"/>
      <c r="BS38" s="401"/>
      <c r="BT38" s="401"/>
      <c r="BU38" s="401"/>
      <c r="BV38" s="401"/>
      <c r="BW38" s="401"/>
      <c r="BX38" s="401"/>
      <c r="BY38" s="401"/>
      <c r="BZ38" s="401"/>
      <c r="CA38" s="401"/>
      <c r="CB38" s="401"/>
      <c r="CC38" s="401"/>
      <c r="CD38" s="401"/>
      <c r="CE38" s="401"/>
      <c r="CF38" s="401"/>
      <c r="CG38" s="401"/>
      <c r="CH38" s="401"/>
    </row>
    <row r="39" spans="24:86" ht="15">
      <c r="X39" s="402" t="s">
        <v>256</v>
      </c>
      <c r="Z39" s="403" t="s">
        <v>257</v>
      </c>
      <c r="AA39" s="176">
        <v>6</v>
      </c>
      <c r="AB39" s="404">
        <v>21</v>
      </c>
      <c r="AC39" s="404">
        <v>75</v>
      </c>
      <c r="AD39" s="404">
        <v>75</v>
      </c>
      <c r="AE39" s="404">
        <v>650</v>
      </c>
      <c r="AF39" s="177">
        <v>650</v>
      </c>
      <c r="AG39" s="176">
        <v>0.1</v>
      </c>
      <c r="AH39" s="404">
        <v>4</v>
      </c>
      <c r="AI39" s="404">
        <v>0.3</v>
      </c>
      <c r="AJ39" s="404">
        <v>1</v>
      </c>
      <c r="AK39" s="404">
        <v>1.5</v>
      </c>
      <c r="AL39" s="177">
        <v>2.5</v>
      </c>
      <c r="AM39" s="120"/>
      <c r="AN39" s="120"/>
      <c r="AO39" s="120"/>
      <c r="AP39" s="120"/>
      <c r="AQ39" s="120"/>
      <c r="AR39" s="120"/>
      <c r="AS39" s="120"/>
      <c r="AT39" s="120"/>
      <c r="AU39" s="120"/>
      <c r="AV39" s="120"/>
      <c r="AW39" s="120"/>
      <c r="AX39" s="120"/>
      <c r="AY39" s="120"/>
      <c r="AZ39" s="120"/>
      <c r="BA39" s="120"/>
      <c r="BB39" s="120"/>
      <c r="BE39" s="395"/>
      <c r="BF39" s="405"/>
      <c r="BG39" s="395"/>
      <c r="BH39" s="395"/>
      <c r="BI39" s="395"/>
      <c r="BJ39" s="395"/>
      <c r="BK39" s="395"/>
      <c r="BL39" s="395"/>
      <c r="BM39" s="395"/>
      <c r="BN39" s="395"/>
      <c r="BO39" s="395"/>
      <c r="BP39" s="395"/>
      <c r="BQ39" s="395"/>
      <c r="BR39" s="395"/>
      <c r="BS39" s="395"/>
      <c r="BT39" s="120"/>
      <c r="BU39" s="120"/>
      <c r="BV39" s="120"/>
      <c r="BW39" s="120"/>
      <c r="BX39" s="120"/>
      <c r="BY39" s="120"/>
      <c r="BZ39" s="120"/>
      <c r="CA39" s="120"/>
      <c r="CB39" s="120"/>
      <c r="CC39" s="120"/>
      <c r="CD39" s="120"/>
      <c r="CE39" s="120"/>
      <c r="CF39" s="120"/>
      <c r="CG39" s="120"/>
      <c r="CH39" s="120"/>
    </row>
    <row r="40" spans="26:86" ht="15">
      <c r="Z40" s="403" t="s">
        <v>226</v>
      </c>
      <c r="AA40" s="406">
        <v>6</v>
      </c>
      <c r="AB40" s="407">
        <v>21</v>
      </c>
      <c r="AC40" s="407">
        <v>75</v>
      </c>
      <c r="AD40" s="407">
        <v>75</v>
      </c>
      <c r="AE40" s="407">
        <v>650</v>
      </c>
      <c r="AF40" s="408">
        <v>650</v>
      </c>
      <c r="AG40" s="406">
        <v>0.1</v>
      </c>
      <c r="AH40" s="407">
        <v>4</v>
      </c>
      <c r="AI40" s="407">
        <v>0.3</v>
      </c>
      <c r="AJ40" s="407">
        <v>1</v>
      </c>
      <c r="AK40" s="407">
        <v>1.5</v>
      </c>
      <c r="AL40" s="408">
        <v>2.5</v>
      </c>
      <c r="AM40" s="120"/>
      <c r="AN40" s="120"/>
      <c r="AO40" s="120"/>
      <c r="AP40" s="120"/>
      <c r="AQ40" s="120"/>
      <c r="AR40" s="120"/>
      <c r="AS40" s="120"/>
      <c r="AT40" s="120"/>
      <c r="AU40" s="120"/>
      <c r="AV40" s="120"/>
      <c r="AW40" s="120"/>
      <c r="AX40" s="120"/>
      <c r="AY40" s="120"/>
      <c r="AZ40" s="120"/>
      <c r="BA40" s="120"/>
      <c r="BB40" s="120"/>
      <c r="BE40" s="395"/>
      <c r="BF40" s="405"/>
      <c r="BG40" s="395"/>
      <c r="BH40" s="395"/>
      <c r="BI40" s="395"/>
      <c r="BJ40" s="395"/>
      <c r="BK40" s="395"/>
      <c r="BL40" s="395"/>
      <c r="BM40" s="395"/>
      <c r="BN40" s="395"/>
      <c r="BO40" s="395"/>
      <c r="BP40" s="395"/>
      <c r="BQ40" s="395"/>
      <c r="BR40" s="395"/>
      <c r="BS40" s="395"/>
      <c r="BT40" s="120"/>
      <c r="BU40" s="120"/>
      <c r="BV40" s="120"/>
      <c r="BW40" s="120"/>
      <c r="BX40" s="120"/>
      <c r="BY40" s="120"/>
      <c r="BZ40" s="120"/>
      <c r="CA40" s="120"/>
      <c r="CB40" s="120"/>
      <c r="CC40" s="120"/>
      <c r="CD40" s="120"/>
      <c r="CE40" s="120"/>
      <c r="CF40" s="120"/>
      <c r="CG40" s="120"/>
      <c r="CH40" s="120"/>
    </row>
    <row r="41" spans="26:86" ht="15">
      <c r="Z41" s="403" t="s">
        <v>258</v>
      </c>
      <c r="AA41" s="406">
        <v>6</v>
      </c>
      <c r="AB41" s="407">
        <v>21</v>
      </c>
      <c r="AC41" s="407">
        <v>75</v>
      </c>
      <c r="AD41" s="407">
        <v>75</v>
      </c>
      <c r="AE41" s="407">
        <v>650</v>
      </c>
      <c r="AF41" s="408">
        <v>650</v>
      </c>
      <c r="AG41" s="406">
        <v>0.1</v>
      </c>
      <c r="AH41" s="407">
        <v>7</v>
      </c>
      <c r="AI41" s="407">
        <v>0.3</v>
      </c>
      <c r="AJ41" s="407">
        <v>2</v>
      </c>
      <c r="AK41" s="407">
        <v>1.5</v>
      </c>
      <c r="AL41" s="408">
        <v>2.5</v>
      </c>
      <c r="AM41" s="120"/>
      <c r="AN41" s="120"/>
      <c r="AO41" s="120"/>
      <c r="AP41" s="120"/>
      <c r="AQ41" s="120"/>
      <c r="AR41" s="120"/>
      <c r="AS41" s="120"/>
      <c r="AT41" s="120"/>
      <c r="AU41" s="120"/>
      <c r="AV41" s="120"/>
      <c r="AW41" s="120"/>
      <c r="AX41" s="120"/>
      <c r="AY41" s="120"/>
      <c r="AZ41" s="120"/>
      <c r="BA41" s="120"/>
      <c r="BB41" s="120"/>
      <c r="BE41" s="395"/>
      <c r="BF41" s="405"/>
      <c r="BG41" s="395"/>
      <c r="BH41" s="395"/>
      <c r="BI41" s="395"/>
      <c r="BJ41" s="395"/>
      <c r="BK41" s="395"/>
      <c r="BL41" s="395"/>
      <c r="BM41" s="395"/>
      <c r="BN41" s="395"/>
      <c r="BO41" s="395"/>
      <c r="BP41" s="395"/>
      <c r="BQ41" s="395"/>
      <c r="BR41" s="395"/>
      <c r="BS41" s="395"/>
      <c r="BT41" s="120"/>
      <c r="BU41" s="120"/>
      <c r="BV41" s="120"/>
      <c r="BW41" s="120"/>
      <c r="BX41" s="120"/>
      <c r="BY41" s="120"/>
      <c r="BZ41" s="120"/>
      <c r="CA41" s="120"/>
      <c r="CB41" s="120"/>
      <c r="CC41" s="120"/>
      <c r="CD41" s="120"/>
      <c r="CE41" s="120"/>
      <c r="CF41" s="120"/>
      <c r="CG41" s="120"/>
      <c r="CH41" s="120"/>
    </row>
    <row r="42" spans="26:86" ht="15">
      <c r="Z42" s="403" t="s">
        <v>259</v>
      </c>
      <c r="AA42" s="406">
        <v>6</v>
      </c>
      <c r="AB42" s="407">
        <v>150</v>
      </c>
      <c r="AC42" s="407">
        <v>580</v>
      </c>
      <c r="AD42" s="407">
        <v>750</v>
      </c>
      <c r="AE42" s="407">
        <v>1250</v>
      </c>
      <c r="AF42" s="408">
        <v>2100</v>
      </c>
      <c r="AG42" s="406">
        <v>0.2</v>
      </c>
      <c r="AH42" s="407">
        <v>7</v>
      </c>
      <c r="AI42" s="407">
        <v>3</v>
      </c>
      <c r="AJ42" s="407">
        <v>8</v>
      </c>
      <c r="AK42" s="407">
        <v>1.5</v>
      </c>
      <c r="AL42" s="408">
        <v>2.5</v>
      </c>
      <c r="AM42" s="120"/>
      <c r="AN42" s="120"/>
      <c r="AO42" s="120"/>
      <c r="AP42" s="120"/>
      <c r="AQ42" s="120"/>
      <c r="AR42" s="120"/>
      <c r="AS42" s="120"/>
      <c r="AT42" s="120"/>
      <c r="AU42" s="120"/>
      <c r="AV42" s="120"/>
      <c r="AW42" s="120"/>
      <c r="AX42" s="120"/>
      <c r="AY42" s="120"/>
      <c r="AZ42" s="120"/>
      <c r="BA42" s="120"/>
      <c r="BB42" s="120"/>
      <c r="BE42" s="395"/>
      <c r="BF42" s="405"/>
      <c r="BG42" s="395"/>
      <c r="BH42" s="395"/>
      <c r="BI42" s="395"/>
      <c r="BJ42" s="395"/>
      <c r="BK42" s="395"/>
      <c r="BL42" s="395"/>
      <c r="BM42" s="395"/>
      <c r="BN42" s="395"/>
      <c r="BO42" s="395"/>
      <c r="BP42" s="395"/>
      <c r="BQ42" s="395"/>
      <c r="BR42" s="395"/>
      <c r="BS42" s="395"/>
      <c r="BT42" s="120"/>
      <c r="BU42" s="120"/>
      <c r="BV42" s="120"/>
      <c r="BW42" s="120"/>
      <c r="BX42" s="120"/>
      <c r="BY42" s="120"/>
      <c r="BZ42" s="120"/>
      <c r="CA42" s="120"/>
      <c r="CB42" s="120"/>
      <c r="CC42" s="120"/>
      <c r="CD42" s="120"/>
      <c r="CE42" s="120"/>
      <c r="CF42" s="120"/>
      <c r="CG42" s="120"/>
      <c r="CH42" s="120"/>
    </row>
    <row r="43" spans="26:86" ht="15.75" thickBot="1">
      <c r="Z43" s="403" t="s">
        <v>260</v>
      </c>
      <c r="AA43" s="183">
        <v>9</v>
      </c>
      <c r="AB43" s="409">
        <v>600</v>
      </c>
      <c r="AC43" s="409">
        <v>600</v>
      </c>
      <c r="AD43" s="409">
        <v>920</v>
      </c>
      <c r="AE43" s="409">
        <v>2700</v>
      </c>
      <c r="AF43" s="184">
        <v>5300</v>
      </c>
      <c r="AG43" s="183">
        <v>0.2</v>
      </c>
      <c r="AH43" s="409">
        <v>22</v>
      </c>
      <c r="AI43" s="409">
        <v>3</v>
      </c>
      <c r="AJ43" s="409">
        <v>30</v>
      </c>
      <c r="AK43" s="409">
        <v>2</v>
      </c>
      <c r="AL43" s="184">
        <v>6.3</v>
      </c>
      <c r="AM43" s="120"/>
      <c r="AN43" s="120"/>
      <c r="AO43" s="120"/>
      <c r="AP43" s="120"/>
      <c r="AQ43" s="120"/>
      <c r="AR43" s="120"/>
      <c r="AS43" s="120"/>
      <c r="AT43" s="120"/>
      <c r="AU43" s="120"/>
      <c r="AV43" s="120"/>
      <c r="AW43" s="120"/>
      <c r="AX43" s="120"/>
      <c r="AY43" s="120"/>
      <c r="AZ43" s="120"/>
      <c r="BA43" s="120"/>
      <c r="BB43" s="120"/>
      <c r="BE43" s="395"/>
      <c r="BF43" s="405"/>
      <c r="BG43" s="395"/>
      <c r="BH43" s="395"/>
      <c r="BI43" s="395"/>
      <c r="BJ43" s="395"/>
      <c r="BK43" s="395"/>
      <c r="BL43" s="395"/>
      <c r="BM43" s="395"/>
      <c r="BN43" s="395"/>
      <c r="BO43" s="395"/>
      <c r="BP43" s="395"/>
      <c r="BQ43" s="395"/>
      <c r="BR43" s="395"/>
      <c r="BS43" s="395"/>
      <c r="BT43" s="120"/>
      <c r="BU43" s="120"/>
      <c r="BV43" s="120"/>
      <c r="BW43" s="120"/>
      <c r="BX43" s="120"/>
      <c r="BY43" s="120"/>
      <c r="BZ43" s="120"/>
      <c r="CA43" s="120"/>
      <c r="CB43" s="120"/>
      <c r="CC43" s="120"/>
      <c r="CD43" s="120"/>
      <c r="CE43" s="120"/>
      <c r="CF43" s="120"/>
      <c r="CG43" s="120"/>
      <c r="CH43" s="120"/>
    </row>
    <row r="44" spans="2:71" ht="15">
      <c r="B44" s="120"/>
      <c r="C44" s="120"/>
      <c r="D44" s="120"/>
      <c r="E44" s="120"/>
      <c r="F44" s="120"/>
      <c r="G44" s="120"/>
      <c r="H44" s="120"/>
      <c r="I44" s="120"/>
      <c r="J44" s="120"/>
      <c r="K44" s="120"/>
      <c r="L44" s="120"/>
      <c r="M44" s="120"/>
      <c r="N44" s="120"/>
      <c r="O44" s="120"/>
      <c r="P44" s="120"/>
      <c r="Q44" s="120"/>
      <c r="R44" s="120"/>
      <c r="S44" s="120"/>
      <c r="T44" s="120"/>
      <c r="BE44" s="395"/>
      <c r="BF44" s="395"/>
      <c r="BG44" s="395"/>
      <c r="BH44" s="395"/>
      <c r="BI44" s="395"/>
      <c r="BJ44" s="395"/>
      <c r="BK44" s="395"/>
      <c r="BL44" s="395"/>
      <c r="BM44" s="395"/>
      <c r="BN44" s="395"/>
      <c r="BO44" s="395"/>
      <c r="BP44" s="395"/>
      <c r="BQ44" s="395"/>
      <c r="BR44" s="395"/>
      <c r="BS44" s="395"/>
    </row>
    <row r="45" spans="2:71" ht="15.75" thickBot="1">
      <c r="B45" s="120"/>
      <c r="C45" s="120"/>
      <c r="D45" s="120"/>
      <c r="E45" s="120"/>
      <c r="F45" s="120"/>
      <c r="G45" s="120"/>
      <c r="H45" s="120"/>
      <c r="I45" s="120"/>
      <c r="J45" s="120"/>
      <c r="K45" s="120"/>
      <c r="L45" s="120"/>
      <c r="M45" s="120"/>
      <c r="N45" s="120"/>
      <c r="O45" s="120"/>
      <c r="P45" s="120"/>
      <c r="Q45" s="120"/>
      <c r="R45" s="120"/>
      <c r="S45" s="120"/>
      <c r="T45" s="120"/>
      <c r="BC45" s="386"/>
      <c r="BD45" s="386"/>
      <c r="BE45" s="395"/>
      <c r="BF45" s="395"/>
      <c r="BG45" s="395"/>
      <c r="BH45" s="395"/>
      <c r="BI45" s="395"/>
      <c r="BJ45" s="395"/>
      <c r="BK45" s="395"/>
      <c r="BL45" s="395"/>
      <c r="BM45" s="395"/>
      <c r="BN45" s="395"/>
      <c r="BO45" s="395"/>
      <c r="BP45" s="395"/>
      <c r="BQ45" s="395"/>
      <c r="BR45" s="395"/>
      <c r="BS45" s="395"/>
    </row>
    <row r="46" spans="2:71" ht="17.25">
      <c r="B46" s="478"/>
      <c r="C46" s="478"/>
      <c r="D46" s="478"/>
      <c r="E46" s="478"/>
      <c r="F46" s="478"/>
      <c r="G46" s="478"/>
      <c r="H46" s="478"/>
      <c r="I46" s="478"/>
      <c r="J46" s="478"/>
      <c r="K46" s="478"/>
      <c r="L46" s="478"/>
      <c r="M46" s="478"/>
      <c r="N46" s="478"/>
      <c r="O46" s="478"/>
      <c r="P46" s="478"/>
      <c r="Q46" s="478"/>
      <c r="R46" s="478"/>
      <c r="S46" s="478"/>
      <c r="T46" s="478"/>
      <c r="AB46" s="410"/>
      <c r="AC46" s="411" t="s">
        <v>363</v>
      </c>
      <c r="AD46" s="412"/>
      <c r="AE46" s="412"/>
      <c r="AF46" s="412"/>
      <c r="AG46" s="412"/>
      <c r="AH46" s="412"/>
      <c r="AI46" s="412"/>
      <c r="AJ46" s="413"/>
      <c r="BC46" s="386"/>
      <c r="BD46" s="386"/>
      <c r="BE46" s="395"/>
      <c r="BF46" s="395"/>
      <c r="BG46" s="395"/>
      <c r="BH46" s="414"/>
      <c r="BI46" s="415"/>
      <c r="BJ46" s="416"/>
      <c r="BK46" s="416"/>
      <c r="BL46" s="416"/>
      <c r="BM46" s="416"/>
      <c r="BN46" s="416"/>
      <c r="BO46" s="416"/>
      <c r="BP46" s="416"/>
      <c r="BQ46" s="395"/>
      <c r="BR46" s="395"/>
      <c r="BS46" s="395"/>
    </row>
    <row r="47" spans="2:71" ht="17.25">
      <c r="B47" s="417"/>
      <c r="C47" s="417"/>
      <c r="D47" s="417"/>
      <c r="E47" s="417"/>
      <c r="F47" s="418"/>
      <c r="G47" s="418"/>
      <c r="H47" s="418"/>
      <c r="I47" s="418"/>
      <c r="J47" s="418"/>
      <c r="K47" s="418"/>
      <c r="L47" s="418"/>
      <c r="M47" s="418"/>
      <c r="N47" s="418"/>
      <c r="O47" s="418"/>
      <c r="P47" s="418"/>
      <c r="Q47" s="418"/>
      <c r="R47" s="418"/>
      <c r="S47" s="418"/>
      <c r="T47" s="418"/>
      <c r="AB47" s="419"/>
      <c r="AC47" s="420"/>
      <c r="AD47" s="120"/>
      <c r="AE47" s="421" t="s">
        <v>314</v>
      </c>
      <c r="AF47" s="421"/>
      <c r="AG47" s="421"/>
      <c r="AH47" s="421"/>
      <c r="AI47" s="421" t="s">
        <v>313</v>
      </c>
      <c r="AJ47" s="422"/>
      <c r="BE47" s="395"/>
      <c r="BF47" s="395"/>
      <c r="BG47" s="395"/>
      <c r="BH47" s="414"/>
      <c r="BI47" s="405"/>
      <c r="BJ47" s="395"/>
      <c r="BK47" s="423"/>
      <c r="BL47" s="423"/>
      <c r="BM47" s="423"/>
      <c r="BN47" s="423"/>
      <c r="BO47" s="423"/>
      <c r="BP47" s="395"/>
      <c r="BQ47" s="395"/>
      <c r="BR47" s="395"/>
      <c r="BS47" s="395"/>
    </row>
    <row r="48" spans="2:71" ht="17.25">
      <c r="B48" s="725"/>
      <c r="C48" s="479"/>
      <c r="D48" s="479"/>
      <c r="E48" s="479"/>
      <c r="F48" s="479"/>
      <c r="G48" s="479"/>
      <c r="H48" s="479"/>
      <c r="I48" s="479"/>
      <c r="J48" s="479"/>
      <c r="K48" s="479"/>
      <c r="L48" s="479"/>
      <c r="M48" s="479"/>
      <c r="N48" s="479"/>
      <c r="O48" s="479"/>
      <c r="P48" s="479"/>
      <c r="Q48" s="479"/>
      <c r="R48" s="479"/>
      <c r="S48" s="479"/>
      <c r="T48" s="479"/>
      <c r="AB48" s="419"/>
      <c r="AC48" s="424" t="s">
        <v>261</v>
      </c>
      <c r="AD48" s="425"/>
      <c r="AE48" s="426" t="s">
        <v>262</v>
      </c>
      <c r="AF48" s="426" t="s">
        <v>231</v>
      </c>
      <c r="AG48" s="426" t="s">
        <v>232</v>
      </c>
      <c r="AH48" s="427" t="s">
        <v>263</v>
      </c>
      <c r="AI48" s="426" t="s">
        <v>264</v>
      </c>
      <c r="AJ48" s="428"/>
      <c r="BE48" s="395"/>
      <c r="BF48" s="395"/>
      <c r="BG48" s="395"/>
      <c r="BH48" s="414"/>
      <c r="BI48" s="405"/>
      <c r="BJ48" s="405"/>
      <c r="BK48" s="429"/>
      <c r="BL48" s="429"/>
      <c r="BM48" s="429"/>
      <c r="BN48" s="429"/>
      <c r="BO48" s="429"/>
      <c r="BP48" s="423"/>
      <c r="BQ48" s="395"/>
      <c r="BR48" s="395"/>
      <c r="BS48" s="395"/>
    </row>
    <row r="49" spans="2:71" ht="17.25">
      <c r="B49" s="430"/>
      <c r="C49" s="430"/>
      <c r="D49" s="430"/>
      <c r="E49" s="430"/>
      <c r="F49" s="431"/>
      <c r="G49" s="432"/>
      <c r="H49" s="432"/>
      <c r="I49" s="432"/>
      <c r="J49" s="432"/>
      <c r="K49" s="432"/>
      <c r="L49" s="432"/>
      <c r="M49" s="432"/>
      <c r="N49" s="432"/>
      <c r="O49" s="432"/>
      <c r="P49" s="432"/>
      <c r="Q49" s="432"/>
      <c r="R49" s="432"/>
      <c r="S49" s="432"/>
      <c r="T49" s="432"/>
      <c r="AB49" s="433"/>
      <c r="AC49" s="470" t="s">
        <v>265</v>
      </c>
      <c r="AD49" s="471"/>
      <c r="AE49" s="434">
        <f aca="true" t="shared" si="18" ref="AE49:AE60">(_xlfn.COUNTIFS($W$10:$W$20,$AE$48,$X$10:$X$20,AC49))+_xlfn.COUNTIFS($W$22:$W$25,$AE$48,$X$22:$X$25,AC49)</f>
        <v>0</v>
      </c>
      <c r="AF49" s="434">
        <f aca="true" t="shared" si="19" ref="AF49:AF60">(_xlfn.COUNTIFS($W$10:$W$20,$AF$48,$X$10:$X$20,AC49))+_xlfn.COUNTIFS($W$22:$W$25,$AF$48,$X$22:$X$25,AC49)</f>
        <v>0</v>
      </c>
      <c r="AG49" s="434">
        <f aca="true" t="shared" si="20" ref="AG49:AG60">(_xlfn.COUNTIFS($W$10:$W$20,$AG$48,$X$10:$X$20,AD49))+_xlfn.COUNTIFS($W$22:$W$25,$AG$48,$X$22:$X$25,AD49)</f>
        <v>0</v>
      </c>
      <c r="AH49" s="434">
        <f aca="true" t="shared" si="21" ref="AH49:AH60">(_xlfn.COUNTIFS($W$10:$W$20,$AH$48,$X$10:$X$20,AE49))+_xlfn.COUNTIFS($W$22:$W$25,$AH$48,$X$22:$X$25,AE49)</f>
        <v>0</v>
      </c>
      <c r="AI49" s="435">
        <f aca="true" t="shared" si="22" ref="AI49:AI60">(_xlfn.COUNTIFS($W$10:$W$20,$AI$48,$X$10:$X$20,AF49))+_xlfn.COUNTIFS($W$22:$W$25,$AI$48,$X$22:$X$25,AF49)</f>
        <v>0</v>
      </c>
      <c r="AJ49" s="436"/>
      <c r="BE49" s="395"/>
      <c r="BF49" s="395"/>
      <c r="BG49" s="395"/>
      <c r="BH49" s="432"/>
      <c r="BI49" s="405"/>
      <c r="BJ49" s="395"/>
      <c r="BK49" s="437"/>
      <c r="BL49" s="437"/>
      <c r="BM49" s="437"/>
      <c r="BN49" s="437"/>
      <c r="BO49" s="437"/>
      <c r="BP49" s="405"/>
      <c r="BQ49" s="395"/>
      <c r="BR49" s="395"/>
      <c r="BS49" s="395"/>
    </row>
    <row r="50" spans="2:71" ht="17.25">
      <c r="B50" s="430"/>
      <c r="C50" s="430"/>
      <c r="D50" s="430"/>
      <c r="E50" s="430"/>
      <c r="F50" s="431"/>
      <c r="G50" s="432"/>
      <c r="H50" s="432"/>
      <c r="I50" s="432"/>
      <c r="J50" s="432"/>
      <c r="K50" s="432"/>
      <c r="L50" s="432"/>
      <c r="M50" s="432"/>
      <c r="N50" s="432"/>
      <c r="O50" s="432"/>
      <c r="P50" s="432"/>
      <c r="Q50" s="432"/>
      <c r="R50" s="432"/>
      <c r="S50" s="432"/>
      <c r="T50" s="432"/>
      <c r="AB50" s="433"/>
      <c r="AC50" s="472" t="s">
        <v>266</v>
      </c>
      <c r="AD50" s="473"/>
      <c r="AE50" s="434">
        <f t="shared" si="18"/>
        <v>0</v>
      </c>
      <c r="AF50" s="434">
        <f t="shared" si="19"/>
        <v>0</v>
      </c>
      <c r="AG50" s="434">
        <f t="shared" si="20"/>
        <v>0</v>
      </c>
      <c r="AH50" s="434">
        <f t="shared" si="21"/>
        <v>0</v>
      </c>
      <c r="AI50" s="435">
        <f t="shared" si="22"/>
        <v>0</v>
      </c>
      <c r="AJ50" s="436"/>
      <c r="BE50" s="395"/>
      <c r="BF50" s="395"/>
      <c r="BG50" s="395"/>
      <c r="BH50" s="432"/>
      <c r="BI50" s="405"/>
      <c r="BJ50" s="395"/>
      <c r="BK50" s="437"/>
      <c r="BL50" s="437"/>
      <c r="BM50" s="437"/>
      <c r="BN50" s="437"/>
      <c r="BO50" s="437"/>
      <c r="BP50" s="405"/>
      <c r="BQ50" s="395"/>
      <c r="BR50" s="395"/>
      <c r="BS50" s="395"/>
    </row>
    <row r="51" spans="2:71" ht="17.25">
      <c r="B51" s="430"/>
      <c r="C51" s="430"/>
      <c r="D51" s="430"/>
      <c r="E51" s="430"/>
      <c r="F51" s="431"/>
      <c r="G51" s="432"/>
      <c r="H51" s="432"/>
      <c r="I51" s="432"/>
      <c r="J51" s="432"/>
      <c r="K51" s="432"/>
      <c r="L51" s="432"/>
      <c r="M51" s="432"/>
      <c r="N51" s="432"/>
      <c r="O51" s="432"/>
      <c r="P51" s="432"/>
      <c r="Q51" s="432"/>
      <c r="R51" s="432"/>
      <c r="S51" s="432"/>
      <c r="T51" s="432"/>
      <c r="AB51" s="433"/>
      <c r="AC51" s="472" t="s">
        <v>267</v>
      </c>
      <c r="AD51" s="473"/>
      <c r="AE51" s="434">
        <f t="shared" si="18"/>
        <v>0</v>
      </c>
      <c r="AF51" s="434">
        <f t="shared" si="19"/>
        <v>0</v>
      </c>
      <c r="AG51" s="434">
        <f t="shared" si="20"/>
        <v>0</v>
      </c>
      <c r="AH51" s="434">
        <f t="shared" si="21"/>
        <v>0</v>
      </c>
      <c r="AI51" s="435">
        <f t="shared" si="22"/>
        <v>0</v>
      </c>
      <c r="AJ51" s="436"/>
      <c r="BE51" s="395"/>
      <c r="BF51" s="395"/>
      <c r="BG51" s="395"/>
      <c r="BH51" s="432"/>
      <c r="BI51" s="405"/>
      <c r="BJ51" s="395"/>
      <c r="BK51" s="437"/>
      <c r="BL51" s="437"/>
      <c r="BM51" s="437"/>
      <c r="BN51" s="437"/>
      <c r="BO51" s="437"/>
      <c r="BP51" s="405"/>
      <c r="BQ51" s="395"/>
      <c r="BR51" s="395"/>
      <c r="BS51" s="395"/>
    </row>
    <row r="52" spans="2:71" ht="17.25">
      <c r="B52" s="430"/>
      <c r="C52" s="430"/>
      <c r="D52" s="430"/>
      <c r="E52" s="430"/>
      <c r="F52" s="431"/>
      <c r="G52" s="432"/>
      <c r="H52" s="432"/>
      <c r="I52" s="432"/>
      <c r="J52" s="432"/>
      <c r="K52" s="432"/>
      <c r="L52" s="432"/>
      <c r="M52" s="432"/>
      <c r="N52" s="432"/>
      <c r="O52" s="432"/>
      <c r="P52" s="432"/>
      <c r="Q52" s="432"/>
      <c r="R52" s="432"/>
      <c r="S52" s="432"/>
      <c r="T52" s="432"/>
      <c r="AB52" s="433"/>
      <c r="AC52" s="472" t="s">
        <v>268</v>
      </c>
      <c r="AD52" s="473"/>
      <c r="AE52" s="434">
        <f t="shared" si="18"/>
        <v>0</v>
      </c>
      <c r="AF52" s="434">
        <f t="shared" si="19"/>
        <v>0</v>
      </c>
      <c r="AG52" s="434">
        <f t="shared" si="20"/>
        <v>0</v>
      </c>
      <c r="AH52" s="434">
        <f t="shared" si="21"/>
        <v>0</v>
      </c>
      <c r="AI52" s="435">
        <f t="shared" si="22"/>
        <v>0</v>
      </c>
      <c r="AJ52" s="436"/>
      <c r="BE52" s="395"/>
      <c r="BF52" s="395"/>
      <c r="BG52" s="395"/>
      <c r="BH52" s="432"/>
      <c r="BI52" s="405"/>
      <c r="BJ52" s="395"/>
      <c r="BK52" s="437"/>
      <c r="BL52" s="437"/>
      <c r="BM52" s="437"/>
      <c r="BN52" s="437"/>
      <c r="BO52" s="437"/>
      <c r="BP52" s="405"/>
      <c r="BQ52" s="395"/>
      <c r="BR52" s="395"/>
      <c r="BS52" s="395"/>
    </row>
    <row r="53" spans="2:71" ht="17.25">
      <c r="B53" s="430"/>
      <c r="C53" s="430"/>
      <c r="D53" s="430"/>
      <c r="E53" s="430"/>
      <c r="F53" s="431"/>
      <c r="G53" s="432"/>
      <c r="H53" s="432"/>
      <c r="I53" s="432"/>
      <c r="J53" s="432"/>
      <c r="K53" s="432"/>
      <c r="L53" s="432"/>
      <c r="M53" s="432"/>
      <c r="N53" s="432"/>
      <c r="O53" s="432"/>
      <c r="P53" s="432"/>
      <c r="Q53" s="432"/>
      <c r="R53" s="432"/>
      <c r="S53" s="432"/>
      <c r="T53" s="432"/>
      <c r="AB53" s="433"/>
      <c r="AC53" s="472" t="s">
        <v>16</v>
      </c>
      <c r="AD53" s="473"/>
      <c r="AE53" s="434">
        <f t="shared" si="18"/>
        <v>0</v>
      </c>
      <c r="AF53" s="434">
        <f t="shared" si="19"/>
        <v>0</v>
      </c>
      <c r="AG53" s="434">
        <f t="shared" si="20"/>
        <v>0</v>
      </c>
      <c r="AH53" s="434">
        <f t="shared" si="21"/>
        <v>0</v>
      </c>
      <c r="AI53" s="435">
        <f t="shared" si="22"/>
        <v>0</v>
      </c>
      <c r="AJ53" s="436"/>
      <c r="BE53" s="395"/>
      <c r="BF53" s="395"/>
      <c r="BG53" s="395"/>
      <c r="BH53" s="432"/>
      <c r="BI53" s="405"/>
      <c r="BJ53" s="395"/>
      <c r="BK53" s="437"/>
      <c r="BL53" s="437"/>
      <c r="BM53" s="437"/>
      <c r="BN53" s="437"/>
      <c r="BO53" s="437"/>
      <c r="BP53" s="405"/>
      <c r="BQ53" s="395"/>
      <c r="BR53" s="395"/>
      <c r="BS53" s="395"/>
    </row>
    <row r="54" spans="2:71" ht="17.25">
      <c r="B54" s="430"/>
      <c r="C54" s="430"/>
      <c r="D54" s="430"/>
      <c r="E54" s="430"/>
      <c r="F54" s="431"/>
      <c r="G54" s="432"/>
      <c r="H54" s="432"/>
      <c r="I54" s="432"/>
      <c r="J54" s="432"/>
      <c r="K54" s="432"/>
      <c r="L54" s="432"/>
      <c r="M54" s="432"/>
      <c r="N54" s="432"/>
      <c r="O54" s="432"/>
      <c r="P54" s="432"/>
      <c r="Q54" s="432"/>
      <c r="R54" s="432"/>
      <c r="S54" s="432"/>
      <c r="T54" s="432"/>
      <c r="AB54" s="433"/>
      <c r="AC54" s="472" t="s">
        <v>269</v>
      </c>
      <c r="AD54" s="473"/>
      <c r="AE54" s="434">
        <f t="shared" si="18"/>
        <v>0</v>
      </c>
      <c r="AF54" s="434">
        <f t="shared" si="19"/>
        <v>0</v>
      </c>
      <c r="AG54" s="434">
        <f t="shared" si="20"/>
        <v>0</v>
      </c>
      <c r="AH54" s="434">
        <f t="shared" si="21"/>
        <v>0</v>
      </c>
      <c r="AI54" s="435">
        <f t="shared" si="22"/>
        <v>0</v>
      </c>
      <c r="AJ54" s="436"/>
      <c r="BE54" s="395"/>
      <c r="BF54" s="395"/>
      <c r="BG54" s="395"/>
      <c r="BH54" s="432"/>
      <c r="BI54" s="405"/>
      <c r="BJ54" s="395"/>
      <c r="BK54" s="437"/>
      <c r="BL54" s="437"/>
      <c r="BM54" s="437"/>
      <c r="BN54" s="437"/>
      <c r="BO54" s="437"/>
      <c r="BP54" s="405"/>
      <c r="BQ54" s="395"/>
      <c r="BR54" s="395"/>
      <c r="BS54" s="395"/>
    </row>
    <row r="55" spans="2:71" ht="17.25">
      <c r="B55" s="430"/>
      <c r="C55" s="430"/>
      <c r="D55" s="430"/>
      <c r="E55" s="430"/>
      <c r="F55" s="431"/>
      <c r="G55" s="432"/>
      <c r="H55" s="432"/>
      <c r="I55" s="432"/>
      <c r="J55" s="432"/>
      <c r="K55" s="432"/>
      <c r="L55" s="432"/>
      <c r="M55" s="432"/>
      <c r="N55" s="432"/>
      <c r="O55" s="432"/>
      <c r="P55" s="432"/>
      <c r="Q55" s="432"/>
      <c r="R55" s="432"/>
      <c r="S55" s="432"/>
      <c r="T55" s="432"/>
      <c r="AB55" s="433"/>
      <c r="AC55" s="472" t="s">
        <v>270</v>
      </c>
      <c r="AD55" s="473"/>
      <c r="AE55" s="434">
        <f t="shared" si="18"/>
        <v>0</v>
      </c>
      <c r="AF55" s="434">
        <f t="shared" si="19"/>
        <v>0</v>
      </c>
      <c r="AG55" s="434">
        <f t="shared" si="20"/>
        <v>0</v>
      </c>
      <c r="AH55" s="434">
        <f t="shared" si="21"/>
        <v>0</v>
      </c>
      <c r="AI55" s="435">
        <f t="shared" si="22"/>
        <v>0</v>
      </c>
      <c r="AJ55" s="436"/>
      <c r="BE55" s="395"/>
      <c r="BF55" s="395"/>
      <c r="BG55" s="395"/>
      <c r="BH55" s="432"/>
      <c r="BI55" s="405"/>
      <c r="BJ55" s="395"/>
      <c r="BK55" s="437"/>
      <c r="BL55" s="437"/>
      <c r="BM55" s="437"/>
      <c r="BN55" s="437"/>
      <c r="BO55" s="437"/>
      <c r="BP55" s="405"/>
      <c r="BQ55" s="395"/>
      <c r="BR55" s="395"/>
      <c r="BS55" s="395"/>
    </row>
    <row r="56" spans="2:71" ht="17.25">
      <c r="B56" s="430"/>
      <c r="C56" s="430"/>
      <c r="D56" s="430"/>
      <c r="E56" s="430"/>
      <c r="F56" s="431"/>
      <c r="G56" s="432"/>
      <c r="H56" s="432"/>
      <c r="I56" s="432"/>
      <c r="J56" s="432"/>
      <c r="K56" s="432"/>
      <c r="L56" s="432"/>
      <c r="M56" s="432"/>
      <c r="N56" s="432"/>
      <c r="O56" s="432"/>
      <c r="P56" s="432"/>
      <c r="Q56" s="432"/>
      <c r="R56" s="432"/>
      <c r="S56" s="432"/>
      <c r="T56" s="432"/>
      <c r="AB56" s="433"/>
      <c r="AC56" s="472" t="s">
        <v>271</v>
      </c>
      <c r="AD56" s="473"/>
      <c r="AE56" s="434">
        <f t="shared" si="18"/>
        <v>0</v>
      </c>
      <c r="AF56" s="434">
        <f t="shared" si="19"/>
        <v>0</v>
      </c>
      <c r="AG56" s="434">
        <f t="shared" si="20"/>
        <v>0</v>
      </c>
      <c r="AH56" s="434">
        <f t="shared" si="21"/>
        <v>0</v>
      </c>
      <c r="AI56" s="435">
        <f t="shared" si="22"/>
        <v>0</v>
      </c>
      <c r="AJ56" s="436"/>
      <c r="BE56" s="395"/>
      <c r="BF56" s="395"/>
      <c r="BG56" s="395"/>
      <c r="BH56" s="432"/>
      <c r="BI56" s="405"/>
      <c r="BJ56" s="395"/>
      <c r="BK56" s="437"/>
      <c r="BL56" s="437"/>
      <c r="BM56" s="437"/>
      <c r="BN56" s="437"/>
      <c r="BO56" s="437"/>
      <c r="BP56" s="405"/>
      <c r="BQ56" s="395"/>
      <c r="BR56" s="395"/>
      <c r="BS56" s="395"/>
    </row>
    <row r="57" spans="2:71" ht="17.25">
      <c r="B57" s="430"/>
      <c r="C57" s="430"/>
      <c r="D57" s="430"/>
      <c r="E57" s="430"/>
      <c r="F57" s="431"/>
      <c r="G57" s="432"/>
      <c r="H57" s="432"/>
      <c r="I57" s="432"/>
      <c r="J57" s="432"/>
      <c r="K57" s="432"/>
      <c r="L57" s="432"/>
      <c r="M57" s="432"/>
      <c r="N57" s="432"/>
      <c r="O57" s="432"/>
      <c r="P57" s="432"/>
      <c r="Q57" s="432"/>
      <c r="R57" s="432"/>
      <c r="S57" s="432"/>
      <c r="T57" s="432"/>
      <c r="AB57" s="433"/>
      <c r="AC57" s="472" t="s">
        <v>272</v>
      </c>
      <c r="AD57" s="473"/>
      <c r="AE57" s="434">
        <f t="shared" si="18"/>
        <v>0</v>
      </c>
      <c r="AF57" s="434">
        <f t="shared" si="19"/>
        <v>0</v>
      </c>
      <c r="AG57" s="434">
        <f t="shared" si="20"/>
        <v>0</v>
      </c>
      <c r="AH57" s="434">
        <f t="shared" si="21"/>
        <v>0</v>
      </c>
      <c r="AI57" s="435">
        <f t="shared" si="22"/>
        <v>0</v>
      </c>
      <c r="AJ57" s="436"/>
      <c r="BE57" s="395"/>
      <c r="BF57" s="395"/>
      <c r="BG57" s="395"/>
      <c r="BH57" s="432"/>
      <c r="BI57" s="405"/>
      <c r="BJ57" s="395"/>
      <c r="BK57" s="437"/>
      <c r="BL57" s="437"/>
      <c r="BM57" s="437"/>
      <c r="BN57" s="437"/>
      <c r="BO57" s="437"/>
      <c r="BP57" s="405"/>
      <c r="BQ57" s="395"/>
      <c r="BR57" s="395"/>
      <c r="BS57" s="395"/>
    </row>
    <row r="58" spans="2:71" ht="17.25">
      <c r="B58" s="430"/>
      <c r="C58" s="430"/>
      <c r="D58" s="430"/>
      <c r="E58" s="430"/>
      <c r="F58" s="432"/>
      <c r="G58" s="432"/>
      <c r="H58" s="432"/>
      <c r="I58" s="432"/>
      <c r="J58" s="432"/>
      <c r="K58" s="432"/>
      <c r="L58" s="432"/>
      <c r="M58" s="432"/>
      <c r="N58" s="432"/>
      <c r="O58" s="432"/>
      <c r="P58" s="432"/>
      <c r="Q58" s="432"/>
      <c r="R58" s="432"/>
      <c r="S58" s="432"/>
      <c r="T58" s="432"/>
      <c r="AB58" s="433"/>
      <c r="AC58" s="472" t="s">
        <v>273</v>
      </c>
      <c r="AD58" s="473"/>
      <c r="AE58" s="434">
        <f t="shared" si="18"/>
        <v>0</v>
      </c>
      <c r="AF58" s="434">
        <f t="shared" si="19"/>
        <v>0</v>
      </c>
      <c r="AG58" s="434">
        <f t="shared" si="20"/>
        <v>0</v>
      </c>
      <c r="AH58" s="434">
        <f t="shared" si="21"/>
        <v>0</v>
      </c>
      <c r="AI58" s="435">
        <f t="shared" si="22"/>
        <v>0</v>
      </c>
      <c r="AJ58" s="438"/>
      <c r="BE58" s="395"/>
      <c r="BF58" s="395"/>
      <c r="BG58" s="395"/>
      <c r="BH58" s="432"/>
      <c r="BI58" s="405"/>
      <c r="BJ58" s="395"/>
      <c r="BK58" s="437"/>
      <c r="BL58" s="437"/>
      <c r="BM58" s="437"/>
      <c r="BN58" s="437"/>
      <c r="BO58" s="437"/>
      <c r="BP58" s="395"/>
      <c r="BQ58" s="395"/>
      <c r="BR58" s="395"/>
      <c r="BS58" s="395"/>
    </row>
    <row r="59" spans="2:71" ht="17.25">
      <c r="B59" s="430"/>
      <c r="C59" s="430"/>
      <c r="D59" s="430"/>
      <c r="E59" s="430"/>
      <c r="F59" s="432"/>
      <c r="G59" s="432"/>
      <c r="H59" s="432"/>
      <c r="I59" s="432"/>
      <c r="J59" s="432"/>
      <c r="K59" s="432"/>
      <c r="L59" s="432"/>
      <c r="M59" s="432"/>
      <c r="N59" s="432"/>
      <c r="O59" s="432"/>
      <c r="P59" s="432"/>
      <c r="Q59" s="432"/>
      <c r="R59" s="432"/>
      <c r="S59" s="432"/>
      <c r="T59" s="432"/>
      <c r="AB59" s="433"/>
      <c r="AC59" s="472" t="s">
        <v>274</v>
      </c>
      <c r="AD59" s="473"/>
      <c r="AE59" s="434">
        <f t="shared" si="18"/>
        <v>0</v>
      </c>
      <c r="AF59" s="434">
        <f t="shared" si="19"/>
        <v>0</v>
      </c>
      <c r="AG59" s="434">
        <f t="shared" si="20"/>
        <v>0</v>
      </c>
      <c r="AH59" s="434">
        <f t="shared" si="21"/>
        <v>0</v>
      </c>
      <c r="AI59" s="435">
        <f t="shared" si="22"/>
        <v>0</v>
      </c>
      <c r="AJ59" s="438"/>
      <c r="BC59" s="386"/>
      <c r="BD59" s="386"/>
      <c r="BE59" s="395"/>
      <c r="BF59" s="395"/>
      <c r="BG59" s="395"/>
      <c r="BH59" s="432"/>
      <c r="BI59" s="405"/>
      <c r="BJ59" s="395"/>
      <c r="BK59" s="437"/>
      <c r="BL59" s="437"/>
      <c r="BM59" s="437"/>
      <c r="BN59" s="437"/>
      <c r="BO59" s="437"/>
      <c r="BP59" s="395"/>
      <c r="BQ59" s="395"/>
      <c r="BR59" s="395"/>
      <c r="BS59" s="395"/>
    </row>
    <row r="60" spans="2:71" ht="15">
      <c r="B60" s="439"/>
      <c r="C60" s="439"/>
      <c r="D60" s="439"/>
      <c r="E60" s="439"/>
      <c r="F60" s="432"/>
      <c r="G60" s="432"/>
      <c r="H60" s="432"/>
      <c r="I60" s="432"/>
      <c r="J60" s="432"/>
      <c r="K60" s="432"/>
      <c r="L60" s="432"/>
      <c r="M60" s="432"/>
      <c r="N60" s="432"/>
      <c r="O60" s="432"/>
      <c r="P60" s="432"/>
      <c r="Q60" s="432"/>
      <c r="R60" s="432"/>
      <c r="S60" s="432"/>
      <c r="T60" s="432"/>
      <c r="AB60" s="433"/>
      <c r="AC60" s="472" t="s">
        <v>233</v>
      </c>
      <c r="AD60" s="473"/>
      <c r="AE60" s="434">
        <f t="shared" si="18"/>
        <v>0</v>
      </c>
      <c r="AF60" s="434">
        <f t="shared" si="19"/>
        <v>0</v>
      </c>
      <c r="AG60" s="434">
        <f t="shared" si="20"/>
        <v>0</v>
      </c>
      <c r="AH60" s="434">
        <f t="shared" si="21"/>
        <v>0</v>
      </c>
      <c r="AI60" s="435">
        <f t="shared" si="22"/>
        <v>0</v>
      </c>
      <c r="AJ60" s="438"/>
      <c r="BC60" s="386"/>
      <c r="BD60" s="386"/>
      <c r="BE60" s="395"/>
      <c r="BF60" s="395"/>
      <c r="BG60" s="395"/>
      <c r="BH60" s="432"/>
      <c r="BI60" s="405"/>
      <c r="BJ60" s="395"/>
      <c r="BK60" s="437"/>
      <c r="BL60" s="437"/>
      <c r="BM60" s="437"/>
      <c r="BN60" s="437"/>
      <c r="BO60" s="437"/>
      <c r="BP60" s="395"/>
      <c r="BQ60" s="395"/>
      <c r="BR60" s="395"/>
      <c r="BS60" s="395"/>
    </row>
    <row r="61" spans="2:71" ht="15">
      <c r="B61" s="120"/>
      <c r="C61" s="120"/>
      <c r="D61" s="120"/>
      <c r="E61" s="120"/>
      <c r="F61" s="120"/>
      <c r="G61" s="120"/>
      <c r="H61" s="120"/>
      <c r="I61" s="120"/>
      <c r="J61" s="120"/>
      <c r="K61" s="120"/>
      <c r="L61" s="120"/>
      <c r="M61" s="120"/>
      <c r="N61" s="120"/>
      <c r="O61" s="120"/>
      <c r="P61" s="120"/>
      <c r="Q61" s="120"/>
      <c r="R61" s="120"/>
      <c r="S61" s="120"/>
      <c r="T61" s="120"/>
      <c r="AB61" s="440"/>
      <c r="AC61" s="474" t="s">
        <v>311</v>
      </c>
      <c r="AD61" s="475"/>
      <c r="AE61" s="441">
        <f>SUM(AE49:AE60)</f>
        <v>0</v>
      </c>
      <c r="AF61" s="442">
        <f>SUM(AF49:AF60)</f>
        <v>0</v>
      </c>
      <c r="AG61" s="442">
        <f>SUM(AG49:AG60)</f>
        <v>0</v>
      </c>
      <c r="AH61" s="442">
        <f>SUM(AH49:AH60)</f>
        <v>0</v>
      </c>
      <c r="AI61" s="443">
        <f>SUM(AI49:AI60)</f>
        <v>0</v>
      </c>
      <c r="AJ61" s="438"/>
      <c r="BE61" s="395"/>
      <c r="BF61" s="395"/>
      <c r="BG61" s="395"/>
      <c r="BH61" s="432"/>
      <c r="BI61" s="405"/>
      <c r="BJ61" s="395"/>
      <c r="BK61" s="437"/>
      <c r="BL61" s="437"/>
      <c r="BM61" s="437"/>
      <c r="BN61" s="437"/>
      <c r="BO61" s="437"/>
      <c r="BP61" s="395"/>
      <c r="BQ61" s="395"/>
      <c r="BR61" s="395"/>
      <c r="BS61" s="395"/>
    </row>
    <row r="62" spans="28:71" ht="15">
      <c r="AB62" s="19"/>
      <c r="AC62" s="444" t="s">
        <v>312</v>
      </c>
      <c r="AD62" s="445"/>
      <c r="AE62" s="446"/>
      <c r="AF62" s="446"/>
      <c r="AG62" s="446"/>
      <c r="AH62" s="446"/>
      <c r="AI62" s="447">
        <f>SUM(AE61:AI61)</f>
        <v>0</v>
      </c>
      <c r="AJ62" s="438"/>
      <c r="BE62" s="395"/>
      <c r="BF62" s="395"/>
      <c r="BG62" s="395"/>
      <c r="BH62" s="395"/>
      <c r="BI62" s="405"/>
      <c r="BJ62" s="395"/>
      <c r="BK62" s="395"/>
      <c r="BL62" s="395"/>
      <c r="BM62" s="395"/>
      <c r="BN62" s="395"/>
      <c r="BO62" s="395"/>
      <c r="BP62" s="395"/>
      <c r="BQ62" s="395"/>
      <c r="BR62" s="395"/>
      <c r="BS62" s="395"/>
    </row>
    <row r="63" spans="28:71" ht="15.75" thickBot="1">
      <c r="AB63" s="448"/>
      <c r="AC63" s="449"/>
      <c r="AD63" s="449"/>
      <c r="AE63" s="449"/>
      <c r="AF63" s="449"/>
      <c r="AG63" s="449"/>
      <c r="AH63" s="449"/>
      <c r="AI63" s="449"/>
      <c r="AJ63" s="450"/>
      <c r="BE63" s="395"/>
      <c r="BF63" s="395"/>
      <c r="BG63" s="395"/>
      <c r="BH63" s="395"/>
      <c r="BI63" s="395"/>
      <c r="BJ63" s="395"/>
      <c r="BK63" s="395"/>
      <c r="BL63" s="395"/>
      <c r="BM63" s="395"/>
      <c r="BN63" s="395"/>
      <c r="BO63" s="395"/>
      <c r="BP63" s="395"/>
      <c r="BQ63" s="395"/>
      <c r="BR63" s="395"/>
      <c r="BS63" s="395"/>
    </row>
    <row r="64" spans="57:71" ht="15">
      <c r="BE64" s="395"/>
      <c r="BF64" s="395"/>
      <c r="BG64" s="395"/>
      <c r="BH64" s="395"/>
      <c r="BI64" s="395"/>
      <c r="BJ64" s="395"/>
      <c r="BK64" s="395"/>
      <c r="BL64" s="395"/>
      <c r="BM64" s="395"/>
      <c r="BN64" s="395"/>
      <c r="BO64" s="395"/>
      <c r="BP64" s="395"/>
      <c r="BQ64" s="395"/>
      <c r="BR64" s="395"/>
      <c r="BS64" s="395"/>
    </row>
    <row r="66" ht="15" hidden="1"/>
    <row r="67" spans="9:58" ht="15" hidden="1">
      <c r="I67" s="121" t="s">
        <v>275</v>
      </c>
      <c r="J67" s="121" t="s">
        <v>276</v>
      </c>
      <c r="O67" s="121" t="s">
        <v>277</v>
      </c>
      <c r="Z67" s="451" t="s">
        <v>278</v>
      </c>
      <c r="AB67" s="121" t="s">
        <v>262</v>
      </c>
      <c r="AM67" s="121" t="s">
        <v>234</v>
      </c>
      <c r="BF67" s="451"/>
    </row>
    <row r="68" spans="5:58" ht="15" hidden="1">
      <c r="E68" s="121" t="s">
        <v>279</v>
      </c>
      <c r="I68" s="121" t="s">
        <v>280</v>
      </c>
      <c r="J68" s="121" t="s">
        <v>281</v>
      </c>
      <c r="O68" s="121" t="s">
        <v>282</v>
      </c>
      <c r="Z68" s="451" t="s">
        <v>283</v>
      </c>
      <c r="AB68" s="121" t="s">
        <v>231</v>
      </c>
      <c r="AM68" s="121" t="s">
        <v>236</v>
      </c>
      <c r="BF68" s="451"/>
    </row>
    <row r="69" spans="9:28" ht="15" hidden="1">
      <c r="I69" s="121" t="s">
        <v>284</v>
      </c>
      <c r="J69" s="121" t="s">
        <v>285</v>
      </c>
      <c r="AB69" s="121" t="s">
        <v>232</v>
      </c>
    </row>
    <row r="70" spans="9:28" ht="15" hidden="1">
      <c r="I70" s="121" t="s">
        <v>286</v>
      </c>
      <c r="AB70" s="121" t="s">
        <v>263</v>
      </c>
    </row>
    <row r="71" spans="9:28" ht="15" hidden="1">
      <c r="I71" s="121" t="s">
        <v>287</v>
      </c>
      <c r="AB71" s="121" t="s">
        <v>264</v>
      </c>
    </row>
    <row r="72" ht="15" hidden="1">
      <c r="I72" s="121" t="s">
        <v>288</v>
      </c>
    </row>
    <row r="73" spans="2:9" ht="15" hidden="1">
      <c r="B73" s="390"/>
      <c r="C73" s="390"/>
      <c r="D73" s="390"/>
      <c r="E73" s="390"/>
      <c r="I73" s="121" t="s">
        <v>289</v>
      </c>
    </row>
    <row r="74" spans="2:9" ht="15" hidden="1">
      <c r="B74" s="452" t="s">
        <v>80</v>
      </c>
      <c r="C74" s="452"/>
      <c r="D74" s="452"/>
      <c r="E74" s="452"/>
      <c r="I74" s="121" t="s">
        <v>290</v>
      </c>
    </row>
    <row r="75" spans="2:5" ht="15" hidden="1">
      <c r="B75" s="394"/>
      <c r="C75" s="394"/>
      <c r="D75" s="394"/>
      <c r="E75" s="394"/>
    </row>
    <row r="76" spans="2:5" ht="15">
      <c r="B76" s="394"/>
      <c r="C76" s="394"/>
      <c r="D76" s="394"/>
      <c r="E76" s="394"/>
    </row>
    <row r="78" spans="2:5" ht="15">
      <c r="B78" s="120"/>
      <c r="C78" s="120"/>
      <c r="D78" s="120"/>
      <c r="E78" s="120"/>
    </row>
    <row r="79" spans="2:5" ht="15">
      <c r="B79" s="120"/>
      <c r="C79" s="393"/>
      <c r="D79" s="120"/>
      <c r="E79" s="120"/>
    </row>
    <row r="109" spans="55:56" ht="15">
      <c r="BC109" s="386"/>
      <c r="BD109" s="386"/>
    </row>
    <row r="110" spans="55:56" ht="15">
      <c r="BC110" s="386"/>
      <c r="BD110" s="386"/>
    </row>
    <row r="119" spans="55:56" ht="15">
      <c r="BC119" s="386"/>
      <c r="BD119" s="386"/>
    </row>
    <row r="120" spans="55:56" ht="15">
      <c r="BC120" s="386"/>
      <c r="BD120" s="386"/>
    </row>
  </sheetData>
  <sheetProtection sheet="1"/>
  <mergeCells count="28">
    <mergeCell ref="B2:CJ2"/>
    <mergeCell ref="B3:F3"/>
    <mergeCell ref="G3:CJ3"/>
    <mergeCell ref="B4:F5"/>
    <mergeCell ref="G4:K5"/>
    <mergeCell ref="L4:P5"/>
    <mergeCell ref="Q4:X5"/>
    <mergeCell ref="Y4:AL4"/>
    <mergeCell ref="BC4:BD4"/>
    <mergeCell ref="BE4:CH4"/>
    <mergeCell ref="CI4:CI6"/>
    <mergeCell ref="CJ4:CJ6"/>
    <mergeCell ref="Y5:Z5"/>
    <mergeCell ref="AA5:AF5"/>
    <mergeCell ref="AG5:AL5"/>
    <mergeCell ref="AM5:BA5"/>
    <mergeCell ref="BC5:BD5"/>
    <mergeCell ref="BE5:BF5"/>
    <mergeCell ref="BG5:BL5"/>
    <mergeCell ref="BM5:BR5"/>
    <mergeCell ref="B21:CJ21"/>
    <mergeCell ref="AQ26:CJ26"/>
    <mergeCell ref="BT5:CH5"/>
    <mergeCell ref="U7:X7"/>
    <mergeCell ref="Q8:R8"/>
    <mergeCell ref="S8:U8"/>
    <mergeCell ref="V8:X8"/>
    <mergeCell ref="B9:CJ9"/>
  </mergeCells>
  <conditionalFormatting sqref="T10:T25">
    <cfRule type="expression" priority="2" dxfId="9" stopIfTrue="1">
      <formula>AND(S10&gt;0,S10&lt;NOW(),ISBLANK(T10))</formula>
    </cfRule>
  </conditionalFormatting>
  <conditionalFormatting sqref="W10:W25">
    <cfRule type="cellIs" priority="1" dxfId="13" operator="notEqual" stopIfTrue="1">
      <formula>$V10</formula>
    </cfRule>
  </conditionalFormatting>
  <conditionalFormatting sqref="AA10:AL25 BG10:BS25">
    <cfRule type="cellIs" priority="5" dxfId="0" operator="greaterThan">
      <formula>AA$7</formula>
    </cfRule>
    <cfRule type="cellIs" priority="6" dxfId="1" operator="greaterThan">
      <formula>AA$8</formula>
    </cfRule>
  </conditionalFormatting>
  <conditionalFormatting sqref="Y10:Y25 BE10:BE25">
    <cfRule type="cellIs" priority="4" dxfId="0" operator="greaterThan" stopIfTrue="1">
      <formula>Y$7</formula>
    </cfRule>
  </conditionalFormatting>
  <conditionalFormatting sqref="Y10:CH25">
    <cfRule type="containsText" priority="3" dxfId="0" operator="containsText" stopIfTrue="1" text="&lt;">
      <formula>NOT(ISERROR(SEARCH("&lt;",Y10)))</formula>
    </cfRule>
  </conditionalFormatting>
  <dataValidations count="8">
    <dataValidation type="list" allowBlank="1" showInputMessage="1" showErrorMessage="1" sqref="E10:E20 E22:E25">
      <formula1>$E$67:$E$68</formula1>
    </dataValidation>
    <dataValidation type="list" allowBlank="1" showInputMessage="1" showErrorMessage="1" sqref="O10:O20 O22:O25">
      <formula1>$O$67:$O$68</formula1>
    </dataValidation>
    <dataValidation type="list" allowBlank="1" showInputMessage="1" showErrorMessage="1" sqref="J10:J20 J22:J25">
      <formula1>$J$67:$J$69</formula1>
    </dataValidation>
    <dataValidation type="list" allowBlank="1" showInputMessage="1" showErrorMessage="1" sqref="I10:I20 I22:I25">
      <formula1>$I$67:$I$74</formula1>
    </dataValidation>
    <dataValidation type="list" allowBlank="1" showInputMessage="1" showErrorMessage="1" sqref="AM10:AM20 BT22:BT25 BT10:BT20 AM22:AM25">
      <formula1>$AM$67:$AM$68</formula1>
    </dataValidation>
    <dataValidation type="list" allowBlank="1" showInputMessage="1" showErrorMessage="1" sqref="S8">
      <formula1>$Z$39:$Z$43</formula1>
    </dataValidation>
    <dataValidation type="list" allowBlank="1" showInputMessage="1" showErrorMessage="1" sqref="X10:X20 X22:X25">
      <formula1>$AC$49:$AC$60</formula1>
    </dataValidation>
    <dataValidation type="list" allowBlank="1" showInputMessage="1" showErrorMessage="1" sqref="V22:W25 V10:W20">
      <formula1>$AB$67:$AB$71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15" r:id="rId2"/>
  <headerFooter>
    <oddHeader>&amp;C&amp;F&amp;R&amp;G</oddHeader>
    <oddFooter>&amp;LDate d'impression: &amp;D&amp;Rp. &amp;P/&amp;N</oddFooter>
  </headerFooter>
  <legacyDrawingHF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AE75"/>
  <sheetViews>
    <sheetView zoomScalePageLayoutView="0" workbookViewId="0" topLeftCell="A16">
      <selection activeCell="F3" sqref="F3"/>
    </sheetView>
  </sheetViews>
  <sheetFormatPr defaultColWidth="8.8515625" defaultRowHeight="12.75" outlineLevelCol="1"/>
  <cols>
    <col min="1" max="1" width="2.28125" style="121" customWidth="1"/>
    <col min="2" max="4" width="11.57421875" style="121" customWidth="1"/>
    <col min="5" max="6" width="11.421875" style="121" customWidth="1"/>
    <col min="7" max="7" width="8.57421875" style="121" customWidth="1"/>
    <col min="8" max="8" width="8.00390625" style="121" customWidth="1"/>
    <col min="9" max="9" width="7.57421875" style="121" customWidth="1"/>
    <col min="10" max="10" width="8.421875" style="121" customWidth="1"/>
    <col min="11" max="13" width="11.57421875" style="121" customWidth="1"/>
    <col min="14" max="14" width="15.7109375" style="121" customWidth="1"/>
    <col min="15" max="17" width="7.28125" style="121" customWidth="1"/>
    <col min="18" max="23" width="7.28125" style="121" customWidth="1" outlineLevel="1"/>
    <col min="24" max="24" width="7.28125" style="121" customWidth="1"/>
    <col min="25" max="25" width="18.7109375" style="121" customWidth="1"/>
    <col min="26" max="26" width="21.00390625" style="121" customWidth="1"/>
    <col min="27" max="16384" width="8.8515625" style="121" customWidth="1"/>
  </cols>
  <sheetData>
    <row r="1" spans="1:26" ht="34.5" customHeight="1">
      <c r="A1" s="120"/>
      <c r="B1" s="522" t="s">
        <v>291</v>
      </c>
      <c r="C1" s="618"/>
      <c r="D1" s="618"/>
      <c r="E1" s="618"/>
      <c r="F1" s="618"/>
      <c r="G1" s="618"/>
      <c r="H1" s="618"/>
      <c r="I1" s="618"/>
      <c r="J1" s="618"/>
      <c r="K1" s="618"/>
      <c r="L1" s="618"/>
      <c r="M1" s="618"/>
      <c r="N1" s="618"/>
      <c r="O1" s="618"/>
      <c r="P1" s="618"/>
      <c r="Q1" s="618"/>
      <c r="R1" s="618"/>
      <c r="S1" s="618"/>
      <c r="T1" s="618"/>
      <c r="U1" s="618"/>
      <c r="V1" s="618"/>
      <c r="W1" s="618"/>
      <c r="X1" s="618"/>
      <c r="Y1" s="618"/>
      <c r="Z1" s="619"/>
    </row>
    <row r="2" spans="2:26" ht="21" customHeight="1" thickBot="1">
      <c r="B2" s="477" t="s">
        <v>159</v>
      </c>
      <c r="C2" s="620">
        <f>1!B4</f>
        <v>0</v>
      </c>
      <c r="D2" s="621"/>
      <c r="E2" s="621"/>
      <c r="F2" s="621"/>
      <c r="G2" s="621"/>
      <c r="H2" s="621"/>
      <c r="I2" s="621"/>
      <c r="J2" s="621"/>
      <c r="K2" s="621"/>
      <c r="L2" s="621"/>
      <c r="M2" s="621"/>
      <c r="N2" s="621"/>
      <c r="O2" s="621"/>
      <c r="P2" s="621"/>
      <c r="Q2" s="621"/>
      <c r="R2" s="621"/>
      <c r="S2" s="621"/>
      <c r="T2" s="621"/>
      <c r="U2" s="621"/>
      <c r="V2" s="621"/>
      <c r="W2" s="621"/>
      <c r="X2" s="621"/>
      <c r="Y2" s="621"/>
      <c r="Z2" s="622"/>
    </row>
    <row r="3" spans="2:26" ht="25.5" customHeight="1" thickBot="1">
      <c r="B3" s="623" t="s">
        <v>292</v>
      </c>
      <c r="C3" s="624"/>
      <c r="D3" s="624"/>
      <c r="E3" s="625"/>
      <c r="F3" s="604">
        <v>10</v>
      </c>
      <c r="G3" s="626" t="s">
        <v>293</v>
      </c>
      <c r="H3" s="627"/>
      <c r="I3" s="627"/>
      <c r="J3" s="627"/>
      <c r="K3" s="627"/>
      <c r="L3" s="627"/>
      <c r="M3" s="627"/>
      <c r="N3" s="627"/>
      <c r="O3" s="627"/>
      <c r="P3" s="627"/>
      <c r="Q3" s="627"/>
      <c r="R3" s="627"/>
      <c r="S3" s="627"/>
      <c r="T3" s="627"/>
      <c r="U3" s="627"/>
      <c r="V3" s="627"/>
      <c r="W3" s="627"/>
      <c r="X3" s="627"/>
      <c r="Y3" s="627"/>
      <c r="Z3" s="628"/>
    </row>
    <row r="4" spans="2:26" ht="25.5" customHeight="1" thickBot="1">
      <c r="B4" s="629" t="s">
        <v>322</v>
      </c>
      <c r="C4" s="630"/>
      <c r="D4" s="631"/>
      <c r="E4" s="605" t="s">
        <v>294</v>
      </c>
      <c r="F4" s="606"/>
      <c r="G4" s="606"/>
      <c r="H4" s="606"/>
      <c r="I4" s="606"/>
      <c r="J4" s="606"/>
      <c r="K4" s="606"/>
      <c r="L4" s="606"/>
      <c r="M4" s="606"/>
      <c r="N4" s="607"/>
      <c r="O4" s="545" t="s">
        <v>295</v>
      </c>
      <c r="P4" s="632"/>
      <c r="Q4" s="633"/>
      <c r="R4" s="633"/>
      <c r="S4" s="633"/>
      <c r="T4" s="633"/>
      <c r="U4" s="633"/>
      <c r="V4" s="633"/>
      <c r="W4" s="633"/>
      <c r="X4" s="633"/>
      <c r="Y4" s="633"/>
      <c r="Z4" s="634"/>
    </row>
    <row r="5" spans="2:26" ht="31.5" customHeight="1" thickBot="1">
      <c r="B5" s="635" t="s">
        <v>81</v>
      </c>
      <c r="C5" s="636"/>
      <c r="D5" s="635" t="s">
        <v>82</v>
      </c>
      <c r="E5" s="637"/>
      <c r="F5" s="636"/>
      <c r="G5" s="635" t="s">
        <v>161</v>
      </c>
      <c r="H5" s="637"/>
      <c r="I5" s="637"/>
      <c r="J5" s="637"/>
      <c r="K5" s="637"/>
      <c r="L5" s="637"/>
      <c r="M5" s="637"/>
      <c r="N5" s="636"/>
      <c r="O5" s="635" t="s">
        <v>167</v>
      </c>
      <c r="P5" s="637"/>
      <c r="Q5" s="637"/>
      <c r="R5" s="638"/>
      <c r="S5" s="639"/>
      <c r="T5" s="639"/>
      <c r="U5" s="639"/>
      <c r="V5" s="639"/>
      <c r="W5" s="639"/>
      <c r="X5" s="640"/>
      <c r="Y5" s="641" t="s">
        <v>296</v>
      </c>
      <c r="Z5" s="641" t="s">
        <v>297</v>
      </c>
    </row>
    <row r="6" spans="2:26" ht="162" customHeight="1" thickBot="1">
      <c r="B6" s="642" t="s">
        <v>83</v>
      </c>
      <c r="C6" s="643" t="s">
        <v>84</v>
      </c>
      <c r="D6" s="642" t="s">
        <v>298</v>
      </c>
      <c r="E6" s="644" t="s">
        <v>85</v>
      </c>
      <c r="F6" s="643" t="s">
        <v>299</v>
      </c>
      <c r="G6" s="645" t="s">
        <v>365</v>
      </c>
      <c r="H6" s="646" t="s">
        <v>187</v>
      </c>
      <c r="I6" s="646" t="s">
        <v>188</v>
      </c>
      <c r="J6" s="646" t="s">
        <v>366</v>
      </c>
      <c r="K6" s="646" t="s">
        <v>372</v>
      </c>
      <c r="L6" s="646" t="s">
        <v>369</v>
      </c>
      <c r="M6" s="646" t="s">
        <v>370</v>
      </c>
      <c r="N6" s="647" t="s">
        <v>371</v>
      </c>
      <c r="O6" s="127" t="s">
        <v>300</v>
      </c>
      <c r="P6" s="128" t="s">
        <v>195</v>
      </c>
      <c r="Q6" s="129" t="s">
        <v>194</v>
      </c>
      <c r="R6" s="648" t="s">
        <v>73</v>
      </c>
      <c r="S6" s="649" t="s">
        <v>74</v>
      </c>
      <c r="T6" s="649" t="s">
        <v>75</v>
      </c>
      <c r="U6" s="649" t="s">
        <v>76</v>
      </c>
      <c r="V6" s="650" t="s">
        <v>301</v>
      </c>
      <c r="W6" s="650" t="s">
        <v>77</v>
      </c>
      <c r="X6" s="651" t="s">
        <v>20</v>
      </c>
      <c r="Y6" s="652"/>
      <c r="Z6" s="652"/>
    </row>
    <row r="7" spans="2:26" ht="42" customHeight="1">
      <c r="B7" s="653" t="s">
        <v>18</v>
      </c>
      <c r="C7" s="654"/>
      <c r="D7" s="655"/>
      <c r="E7" s="656"/>
      <c r="F7" s="657"/>
      <c r="G7" s="658"/>
      <c r="H7" s="656"/>
      <c r="I7" s="659"/>
      <c r="J7" s="659"/>
      <c r="K7" s="660"/>
      <c r="L7" s="656"/>
      <c r="M7" s="656"/>
      <c r="N7" s="661"/>
      <c r="O7" s="662"/>
      <c r="P7" s="663"/>
      <c r="Q7" s="664"/>
      <c r="R7" s="662"/>
      <c r="S7" s="665"/>
      <c r="T7" s="665"/>
      <c r="U7" s="665"/>
      <c r="V7" s="665"/>
      <c r="W7" s="665"/>
      <c r="X7" s="664"/>
      <c r="Y7" s="666"/>
      <c r="Z7" s="666"/>
    </row>
    <row r="8" spans="2:26" ht="15">
      <c r="B8" s="307"/>
      <c r="C8" s="453">
        <v>43465</v>
      </c>
      <c r="D8" s="307">
        <v>1</v>
      </c>
      <c r="E8" s="454"/>
      <c r="F8" s="455"/>
      <c r="G8" s="312">
        <v>43466</v>
      </c>
      <c r="H8" s="235">
        <v>12</v>
      </c>
      <c r="I8" s="233">
        <v>43467</v>
      </c>
      <c r="J8" s="233">
        <v>43468</v>
      </c>
      <c r="K8" s="313"/>
      <c r="L8" s="456" t="s">
        <v>262</v>
      </c>
      <c r="M8" s="456" t="s">
        <v>231</v>
      </c>
      <c r="N8" s="457" t="s">
        <v>302</v>
      </c>
      <c r="O8" s="458">
        <v>500</v>
      </c>
      <c r="P8" s="459"/>
      <c r="Q8" s="460"/>
      <c r="R8" s="458"/>
      <c r="S8" s="459"/>
      <c r="T8" s="459"/>
      <c r="U8" s="459"/>
      <c r="V8" s="459"/>
      <c r="W8" s="459"/>
      <c r="X8" s="460"/>
      <c r="Y8" s="461"/>
      <c r="Z8" s="461"/>
    </row>
    <row r="9" spans="2:26" ht="15">
      <c r="B9" s="307"/>
      <c r="C9" s="453">
        <v>43477</v>
      </c>
      <c r="D9" s="307">
        <v>200</v>
      </c>
      <c r="E9" s="462">
        <f>C9-C8</f>
        <v>12</v>
      </c>
      <c r="F9" s="455">
        <f>(D9-D8)/(E9*24)</f>
        <v>0.6909722222222222</v>
      </c>
      <c r="G9" s="312"/>
      <c r="H9" s="235"/>
      <c r="I9" s="233"/>
      <c r="J9" s="233"/>
      <c r="K9" s="313"/>
      <c r="L9" s="235"/>
      <c r="M9" s="235"/>
      <c r="N9" s="236"/>
      <c r="O9" s="458"/>
      <c r="P9" s="459"/>
      <c r="Q9" s="460"/>
      <c r="R9" s="458"/>
      <c r="S9" s="459"/>
      <c r="T9" s="459"/>
      <c r="U9" s="459"/>
      <c r="V9" s="459"/>
      <c r="W9" s="459"/>
      <c r="X9" s="460"/>
      <c r="Y9" s="461"/>
      <c r="Z9" s="461"/>
    </row>
    <row r="10" spans="2:26" ht="15">
      <c r="B10" s="225"/>
      <c r="C10" s="453"/>
      <c r="D10" s="307"/>
      <c r="E10" s="454"/>
      <c r="F10" s="455"/>
      <c r="G10" s="231"/>
      <c r="H10" s="228"/>
      <c r="I10" s="233"/>
      <c r="J10" s="233"/>
      <c r="K10" s="234"/>
      <c r="L10" s="235"/>
      <c r="M10" s="235" t="s">
        <v>231</v>
      </c>
      <c r="N10" s="236"/>
      <c r="O10" s="458"/>
      <c r="P10" s="459"/>
      <c r="Q10" s="460"/>
      <c r="R10" s="458"/>
      <c r="S10" s="459"/>
      <c r="T10" s="459"/>
      <c r="U10" s="459"/>
      <c r="V10" s="459"/>
      <c r="W10" s="459"/>
      <c r="X10" s="460"/>
      <c r="Y10" s="463"/>
      <c r="Z10" s="463"/>
    </row>
    <row r="11" spans="2:26" ht="15">
      <c r="B11" s="225"/>
      <c r="C11" s="453"/>
      <c r="D11" s="307"/>
      <c r="E11" s="454"/>
      <c r="F11" s="455"/>
      <c r="G11" s="231"/>
      <c r="H11" s="228"/>
      <c r="I11" s="233"/>
      <c r="J11" s="233"/>
      <c r="K11" s="234"/>
      <c r="L11" s="235"/>
      <c r="M11" s="235"/>
      <c r="N11" s="236"/>
      <c r="O11" s="458"/>
      <c r="P11" s="459"/>
      <c r="Q11" s="460"/>
      <c r="R11" s="458"/>
      <c r="S11" s="459"/>
      <c r="T11" s="459"/>
      <c r="U11" s="459"/>
      <c r="V11" s="459"/>
      <c r="W11" s="459"/>
      <c r="X11" s="460"/>
      <c r="Y11" s="463"/>
      <c r="Z11" s="463"/>
    </row>
    <row r="12" spans="2:26" ht="15">
      <c r="B12" s="225"/>
      <c r="C12" s="453"/>
      <c r="D12" s="307"/>
      <c r="E12" s="454"/>
      <c r="F12" s="455"/>
      <c r="G12" s="231"/>
      <c r="H12" s="228"/>
      <c r="I12" s="233"/>
      <c r="J12" s="233"/>
      <c r="K12" s="234"/>
      <c r="L12" s="235"/>
      <c r="M12" s="235"/>
      <c r="N12" s="236"/>
      <c r="O12" s="458"/>
      <c r="P12" s="459"/>
      <c r="Q12" s="460"/>
      <c r="R12" s="458"/>
      <c r="S12" s="459"/>
      <c r="T12" s="459"/>
      <c r="U12" s="459"/>
      <c r="V12" s="459"/>
      <c r="W12" s="459"/>
      <c r="X12" s="460"/>
      <c r="Y12" s="463"/>
      <c r="Z12" s="463"/>
    </row>
    <row r="13" spans="2:26" ht="15">
      <c r="B13" s="225"/>
      <c r="C13" s="453"/>
      <c r="D13" s="464"/>
      <c r="E13" s="454"/>
      <c r="F13" s="455"/>
      <c r="G13" s="231"/>
      <c r="H13" s="228"/>
      <c r="I13" s="233"/>
      <c r="J13" s="233"/>
      <c r="K13" s="234"/>
      <c r="L13" s="235"/>
      <c r="M13" s="235"/>
      <c r="N13" s="236"/>
      <c r="O13" s="458"/>
      <c r="P13" s="459"/>
      <c r="Q13" s="460"/>
      <c r="R13" s="458"/>
      <c r="S13" s="459"/>
      <c r="T13" s="459"/>
      <c r="U13" s="459"/>
      <c r="V13" s="459"/>
      <c r="W13" s="459"/>
      <c r="X13" s="460"/>
      <c r="Y13" s="463"/>
      <c r="Z13" s="463"/>
    </row>
    <row r="14" spans="2:26" ht="15">
      <c r="B14" s="225"/>
      <c r="C14" s="453"/>
      <c r="D14" s="464"/>
      <c r="E14" s="454"/>
      <c r="F14" s="455"/>
      <c r="G14" s="231"/>
      <c r="H14" s="228"/>
      <c r="I14" s="233"/>
      <c r="J14" s="233"/>
      <c r="K14" s="234"/>
      <c r="L14" s="235"/>
      <c r="M14" s="235"/>
      <c r="N14" s="236"/>
      <c r="O14" s="458"/>
      <c r="P14" s="459"/>
      <c r="Q14" s="460"/>
      <c r="R14" s="458"/>
      <c r="S14" s="459"/>
      <c r="T14" s="459"/>
      <c r="U14" s="459"/>
      <c r="V14" s="459"/>
      <c r="W14" s="459"/>
      <c r="X14" s="460"/>
      <c r="Y14" s="463"/>
      <c r="Z14" s="463"/>
    </row>
    <row r="15" spans="2:26" ht="15">
      <c r="B15" s="225"/>
      <c r="C15" s="465"/>
      <c r="D15" s="464"/>
      <c r="E15" s="466"/>
      <c r="F15" s="467"/>
      <c r="G15" s="231"/>
      <c r="H15" s="228"/>
      <c r="I15" s="232"/>
      <c r="J15" s="233"/>
      <c r="K15" s="234"/>
      <c r="L15" s="235"/>
      <c r="M15" s="235"/>
      <c r="N15" s="236"/>
      <c r="O15" s="458"/>
      <c r="P15" s="459"/>
      <c r="Q15" s="460"/>
      <c r="R15" s="458"/>
      <c r="S15" s="459"/>
      <c r="T15" s="459"/>
      <c r="U15" s="459"/>
      <c r="V15" s="459"/>
      <c r="W15" s="459"/>
      <c r="X15" s="460"/>
      <c r="Y15" s="463"/>
      <c r="Z15" s="468"/>
    </row>
    <row r="16" spans="2:26" ht="15">
      <c r="B16" s="653" t="s">
        <v>86</v>
      </c>
      <c r="C16" s="654"/>
      <c r="D16" s="655"/>
      <c r="E16" s="656"/>
      <c r="F16" s="657"/>
      <c r="G16" s="658"/>
      <c r="H16" s="656"/>
      <c r="I16" s="659"/>
      <c r="J16" s="659"/>
      <c r="K16" s="660"/>
      <c r="L16" s="656"/>
      <c r="M16" s="656"/>
      <c r="N16" s="667"/>
      <c r="O16" s="668"/>
      <c r="P16" s="669"/>
      <c r="Q16" s="670"/>
      <c r="R16" s="668"/>
      <c r="S16" s="669"/>
      <c r="T16" s="669"/>
      <c r="U16" s="669"/>
      <c r="V16" s="669"/>
      <c r="W16" s="669"/>
      <c r="X16" s="670"/>
      <c r="Y16" s="666"/>
      <c r="Z16" s="666"/>
    </row>
    <row r="17" spans="2:26" ht="15">
      <c r="B17" s="225"/>
      <c r="C17" s="465"/>
      <c r="D17" s="464"/>
      <c r="E17" s="466"/>
      <c r="F17" s="455"/>
      <c r="G17" s="231"/>
      <c r="H17" s="228"/>
      <c r="I17" s="232"/>
      <c r="J17" s="233"/>
      <c r="K17" s="234"/>
      <c r="L17" s="235"/>
      <c r="M17" s="235"/>
      <c r="N17" s="236"/>
      <c r="O17" s="458"/>
      <c r="P17" s="459"/>
      <c r="Q17" s="460"/>
      <c r="R17" s="458"/>
      <c r="S17" s="459"/>
      <c r="T17" s="459"/>
      <c r="U17" s="459"/>
      <c r="V17" s="459"/>
      <c r="W17" s="459"/>
      <c r="X17" s="460"/>
      <c r="Y17" s="463"/>
      <c r="Z17" s="468"/>
    </row>
    <row r="18" spans="2:26" ht="15">
      <c r="B18" s="225"/>
      <c r="C18" s="465"/>
      <c r="D18" s="464"/>
      <c r="E18" s="466"/>
      <c r="F18" s="455"/>
      <c r="G18" s="231"/>
      <c r="H18" s="228"/>
      <c r="I18" s="232"/>
      <c r="J18" s="233"/>
      <c r="K18" s="234"/>
      <c r="L18" s="235"/>
      <c r="M18" s="235"/>
      <c r="N18" s="236"/>
      <c r="O18" s="458"/>
      <c r="P18" s="459"/>
      <c r="Q18" s="460"/>
      <c r="R18" s="458"/>
      <c r="S18" s="459"/>
      <c r="T18" s="459"/>
      <c r="U18" s="459"/>
      <c r="V18" s="459"/>
      <c r="W18" s="459"/>
      <c r="X18" s="460"/>
      <c r="Y18" s="463"/>
      <c r="Z18" s="468"/>
    </row>
    <row r="19" spans="2:26" ht="15">
      <c r="B19" s="469"/>
      <c r="C19" s="465"/>
      <c r="D19" s="464"/>
      <c r="E19" s="466"/>
      <c r="F19" s="455"/>
      <c r="G19" s="231"/>
      <c r="H19" s="228"/>
      <c r="I19" s="232"/>
      <c r="J19" s="233"/>
      <c r="K19" s="234"/>
      <c r="L19" s="235"/>
      <c r="M19" s="235"/>
      <c r="N19" s="236"/>
      <c r="O19" s="458"/>
      <c r="P19" s="459"/>
      <c r="Q19" s="460"/>
      <c r="R19" s="458"/>
      <c r="S19" s="459"/>
      <c r="T19" s="459"/>
      <c r="U19" s="459"/>
      <c r="V19" s="459"/>
      <c r="W19" s="459"/>
      <c r="X19" s="460"/>
      <c r="Y19" s="463"/>
      <c r="Z19" s="468"/>
    </row>
    <row r="20" spans="2:26" ht="15">
      <c r="B20" s="653" t="s">
        <v>19</v>
      </c>
      <c r="C20" s="654"/>
      <c r="D20" s="655"/>
      <c r="E20" s="656"/>
      <c r="F20" s="657"/>
      <c r="G20" s="658"/>
      <c r="H20" s="656"/>
      <c r="I20" s="659"/>
      <c r="J20" s="659"/>
      <c r="K20" s="660"/>
      <c r="L20" s="656"/>
      <c r="M20" s="656"/>
      <c r="N20" s="667"/>
      <c r="O20" s="668"/>
      <c r="P20" s="669"/>
      <c r="Q20" s="670"/>
      <c r="R20" s="668"/>
      <c r="S20" s="669"/>
      <c r="T20" s="669"/>
      <c r="U20" s="669"/>
      <c r="V20" s="669"/>
      <c r="W20" s="669"/>
      <c r="X20" s="670"/>
      <c r="Y20" s="666"/>
      <c r="Z20" s="666"/>
    </row>
    <row r="21" spans="2:26" ht="15">
      <c r="B21" s="225"/>
      <c r="C21" s="453">
        <v>43465</v>
      </c>
      <c r="D21" s="464">
        <v>1</v>
      </c>
      <c r="E21" s="466"/>
      <c r="F21" s="467"/>
      <c r="G21" s="312">
        <v>43466</v>
      </c>
      <c r="H21" s="235"/>
      <c r="I21" s="233">
        <v>43466</v>
      </c>
      <c r="J21" s="233">
        <v>43467</v>
      </c>
      <c r="K21" s="313"/>
      <c r="L21" s="235" t="s">
        <v>262</v>
      </c>
      <c r="M21" s="235" t="s">
        <v>231</v>
      </c>
      <c r="N21" s="236"/>
      <c r="O21" s="458">
        <v>300</v>
      </c>
      <c r="P21" s="459"/>
      <c r="Q21" s="460"/>
      <c r="R21" s="458"/>
      <c r="S21" s="459"/>
      <c r="T21" s="459"/>
      <c r="U21" s="459"/>
      <c r="V21" s="459"/>
      <c r="W21" s="459"/>
      <c r="X21" s="460"/>
      <c r="Y21" s="461"/>
      <c r="Z21" s="461"/>
    </row>
    <row r="22" spans="2:26" ht="15">
      <c r="B22" s="225"/>
      <c r="C22" s="453"/>
      <c r="D22" s="464"/>
      <c r="E22" s="466"/>
      <c r="F22" s="455"/>
      <c r="G22" s="312"/>
      <c r="H22" s="235"/>
      <c r="I22" s="233"/>
      <c r="J22" s="233"/>
      <c r="K22" s="313"/>
      <c r="L22" s="235"/>
      <c r="M22" s="235"/>
      <c r="N22" s="236"/>
      <c r="O22" s="458"/>
      <c r="P22" s="459"/>
      <c r="Q22" s="460"/>
      <c r="R22" s="458"/>
      <c r="S22" s="459"/>
      <c r="T22" s="459"/>
      <c r="U22" s="459"/>
      <c r="V22" s="459"/>
      <c r="W22" s="459"/>
      <c r="X22" s="460"/>
      <c r="Y22" s="463"/>
      <c r="Z22" s="468"/>
    </row>
    <row r="23" spans="2:26" ht="15">
      <c r="B23" s="225"/>
      <c r="C23" s="453"/>
      <c r="D23" s="464"/>
      <c r="E23" s="454"/>
      <c r="F23" s="455"/>
      <c r="G23" s="231"/>
      <c r="H23" s="228"/>
      <c r="I23" s="233"/>
      <c r="J23" s="233"/>
      <c r="K23" s="234"/>
      <c r="L23" s="235"/>
      <c r="M23" s="235"/>
      <c r="N23" s="236"/>
      <c r="O23" s="458"/>
      <c r="P23" s="459"/>
      <c r="Q23" s="460"/>
      <c r="R23" s="458"/>
      <c r="S23" s="459"/>
      <c r="T23" s="459"/>
      <c r="U23" s="459"/>
      <c r="V23" s="459"/>
      <c r="W23" s="459"/>
      <c r="X23" s="460"/>
      <c r="Y23" s="463"/>
      <c r="Z23" s="468"/>
    </row>
    <row r="24" spans="2:26" ht="15">
      <c r="B24" s="225"/>
      <c r="C24" s="453"/>
      <c r="D24" s="464"/>
      <c r="E24" s="454"/>
      <c r="F24" s="455"/>
      <c r="G24" s="231"/>
      <c r="H24" s="228"/>
      <c r="I24" s="233"/>
      <c r="J24" s="233"/>
      <c r="K24" s="234"/>
      <c r="L24" s="235"/>
      <c r="M24" s="235"/>
      <c r="N24" s="236"/>
      <c r="O24" s="458"/>
      <c r="P24" s="459"/>
      <c r="Q24" s="460"/>
      <c r="R24" s="458"/>
      <c r="S24" s="459"/>
      <c r="T24" s="459"/>
      <c r="U24" s="459"/>
      <c r="V24" s="459"/>
      <c r="W24" s="459"/>
      <c r="X24" s="460"/>
      <c r="Y24" s="463"/>
      <c r="Z24" s="468"/>
    </row>
    <row r="25" spans="2:26" ht="15">
      <c r="B25" s="225"/>
      <c r="C25" s="453"/>
      <c r="D25" s="464"/>
      <c r="E25" s="454"/>
      <c r="F25" s="455"/>
      <c r="G25" s="231"/>
      <c r="H25" s="228"/>
      <c r="I25" s="233"/>
      <c r="J25" s="233"/>
      <c r="K25" s="234"/>
      <c r="L25" s="235"/>
      <c r="M25" s="235"/>
      <c r="N25" s="236"/>
      <c r="O25" s="458"/>
      <c r="P25" s="459"/>
      <c r="Q25" s="460"/>
      <c r="R25" s="458"/>
      <c r="S25" s="459"/>
      <c r="T25" s="459"/>
      <c r="U25" s="459"/>
      <c r="V25" s="459"/>
      <c r="W25" s="459"/>
      <c r="X25" s="460"/>
      <c r="Y25" s="463"/>
      <c r="Z25" s="468"/>
    </row>
    <row r="26" spans="2:26" ht="15">
      <c r="B26" s="225"/>
      <c r="C26" s="453"/>
      <c r="D26" s="464"/>
      <c r="E26" s="454"/>
      <c r="F26" s="455"/>
      <c r="G26" s="231"/>
      <c r="H26" s="228"/>
      <c r="I26" s="233"/>
      <c r="J26" s="233"/>
      <c r="K26" s="234"/>
      <c r="L26" s="235"/>
      <c r="M26" s="235"/>
      <c r="N26" s="236"/>
      <c r="O26" s="458"/>
      <c r="P26" s="459"/>
      <c r="Q26" s="460"/>
      <c r="R26" s="458"/>
      <c r="S26" s="459"/>
      <c r="T26" s="459"/>
      <c r="U26" s="459"/>
      <c r="V26" s="459"/>
      <c r="W26" s="459"/>
      <c r="X26" s="460"/>
      <c r="Y26" s="463"/>
      <c r="Z26" s="463"/>
    </row>
    <row r="27" spans="2:26" ht="15">
      <c r="B27" s="225"/>
      <c r="C27" s="453"/>
      <c r="D27" s="307"/>
      <c r="E27" s="454"/>
      <c r="F27" s="455"/>
      <c r="G27" s="231"/>
      <c r="H27" s="228"/>
      <c r="I27" s="233"/>
      <c r="J27" s="233"/>
      <c r="K27" s="234"/>
      <c r="L27" s="235"/>
      <c r="M27" s="235"/>
      <c r="N27" s="236"/>
      <c r="O27" s="458"/>
      <c r="P27" s="459"/>
      <c r="Q27" s="460"/>
      <c r="R27" s="458"/>
      <c r="S27" s="459"/>
      <c r="T27" s="459"/>
      <c r="U27" s="459"/>
      <c r="V27" s="459"/>
      <c r="W27" s="459"/>
      <c r="X27" s="460"/>
      <c r="Y27" s="463"/>
      <c r="Z27" s="468"/>
    </row>
    <row r="28" spans="2:26" ht="15">
      <c r="B28" s="225"/>
      <c r="C28" s="465"/>
      <c r="D28" s="225"/>
      <c r="E28" s="228"/>
      <c r="F28" s="467"/>
      <c r="G28" s="231"/>
      <c r="H28" s="228"/>
      <c r="I28" s="232"/>
      <c r="J28" s="233"/>
      <c r="K28" s="234"/>
      <c r="L28" s="235"/>
      <c r="M28" s="235"/>
      <c r="N28" s="236"/>
      <c r="O28" s="458"/>
      <c r="P28" s="459"/>
      <c r="Q28" s="460"/>
      <c r="R28" s="458"/>
      <c r="S28" s="459"/>
      <c r="T28" s="459"/>
      <c r="U28" s="459"/>
      <c r="V28" s="459"/>
      <c r="W28" s="459"/>
      <c r="X28" s="460"/>
      <c r="Y28" s="463"/>
      <c r="Z28" s="468"/>
    </row>
    <row r="29" spans="2:26" ht="15">
      <c r="B29" s="653" t="s">
        <v>17</v>
      </c>
      <c r="C29" s="654"/>
      <c r="D29" s="655"/>
      <c r="E29" s="656"/>
      <c r="F29" s="657"/>
      <c r="G29" s="658"/>
      <c r="H29" s="656"/>
      <c r="I29" s="659"/>
      <c r="J29" s="659"/>
      <c r="K29" s="660"/>
      <c r="L29" s="656"/>
      <c r="M29" s="656"/>
      <c r="N29" s="667"/>
      <c r="O29" s="671"/>
      <c r="P29" s="672"/>
      <c r="Q29" s="673"/>
      <c r="R29" s="671"/>
      <c r="S29" s="672"/>
      <c r="T29" s="672"/>
      <c r="U29" s="672"/>
      <c r="V29" s="672"/>
      <c r="W29" s="672"/>
      <c r="X29" s="673"/>
      <c r="Y29" s="666"/>
      <c r="Z29" s="666"/>
    </row>
    <row r="30" spans="2:26" ht="15">
      <c r="B30" s="225">
        <v>1</v>
      </c>
      <c r="C30" s="453"/>
      <c r="D30" s="225"/>
      <c r="E30" s="228"/>
      <c r="F30" s="467"/>
      <c r="G30" s="231"/>
      <c r="H30" s="228"/>
      <c r="I30" s="232"/>
      <c r="J30" s="233"/>
      <c r="K30" s="234"/>
      <c r="L30" s="235"/>
      <c r="M30" s="235"/>
      <c r="N30" s="236"/>
      <c r="O30" s="608">
        <f>IF(O8&lt;0.1,"-",+(O8-O21)/(O8))</f>
        <v>0.4</v>
      </c>
      <c r="P30" s="609" t="str">
        <f>IF(P8&lt;0.1,"-",+(P8-P21)/(P8))</f>
        <v>-</v>
      </c>
      <c r="Q30" s="610" t="str">
        <f>IF(Q8&lt;0.1,"-",+(Q8-Q21)/(Q8))</f>
        <v>-</v>
      </c>
      <c r="R30" s="608" t="str">
        <f aca="true" t="shared" si="0" ref="R30:X30">IF(R8&lt;0.1,"-",+(R8-R21)/(R8))</f>
        <v>-</v>
      </c>
      <c r="S30" s="609" t="str">
        <f t="shared" si="0"/>
        <v>-</v>
      </c>
      <c r="T30" s="609" t="str">
        <f t="shared" si="0"/>
        <v>-</v>
      </c>
      <c r="U30" s="609" t="str">
        <f t="shared" si="0"/>
        <v>-</v>
      </c>
      <c r="V30" s="609" t="str">
        <f t="shared" si="0"/>
        <v>-</v>
      </c>
      <c r="W30" s="609" t="str">
        <f t="shared" si="0"/>
        <v>-</v>
      </c>
      <c r="X30" s="610" t="str">
        <f t="shared" si="0"/>
        <v>-</v>
      </c>
      <c r="Y30" s="463"/>
      <c r="Z30" s="468"/>
    </row>
    <row r="31" spans="2:26" ht="15">
      <c r="B31" s="225">
        <v>2</v>
      </c>
      <c r="C31" s="453"/>
      <c r="D31" s="225"/>
      <c r="E31" s="228"/>
      <c r="F31" s="467"/>
      <c r="G31" s="231"/>
      <c r="H31" s="228"/>
      <c r="I31" s="232"/>
      <c r="J31" s="233"/>
      <c r="K31" s="234"/>
      <c r="L31" s="235"/>
      <c r="M31" s="235"/>
      <c r="N31" s="236"/>
      <c r="O31" s="608" t="str">
        <f aca="true" t="shared" si="1" ref="O31:X37">IF(O9&lt;0.1,"-",+(O9-O22)/(O9))</f>
        <v>-</v>
      </c>
      <c r="P31" s="609" t="str">
        <f t="shared" si="1"/>
        <v>-</v>
      </c>
      <c r="Q31" s="610" t="str">
        <f t="shared" si="1"/>
        <v>-</v>
      </c>
      <c r="R31" s="608" t="str">
        <f t="shared" si="1"/>
        <v>-</v>
      </c>
      <c r="S31" s="609" t="str">
        <f t="shared" si="1"/>
        <v>-</v>
      </c>
      <c r="T31" s="609" t="str">
        <f t="shared" si="1"/>
        <v>-</v>
      </c>
      <c r="U31" s="609" t="str">
        <f t="shared" si="1"/>
        <v>-</v>
      </c>
      <c r="V31" s="609" t="str">
        <f t="shared" si="1"/>
        <v>-</v>
      </c>
      <c r="W31" s="609" t="str">
        <f t="shared" si="1"/>
        <v>-</v>
      </c>
      <c r="X31" s="610" t="str">
        <f t="shared" si="1"/>
        <v>-</v>
      </c>
      <c r="Y31" s="463"/>
      <c r="Z31" s="468"/>
    </row>
    <row r="32" spans="2:26" ht="15">
      <c r="B32" s="225">
        <v>3</v>
      </c>
      <c r="C32" s="453"/>
      <c r="D32" s="225"/>
      <c r="E32" s="228"/>
      <c r="F32" s="467"/>
      <c r="G32" s="231"/>
      <c r="H32" s="228"/>
      <c r="I32" s="232"/>
      <c r="J32" s="233"/>
      <c r="K32" s="234"/>
      <c r="L32" s="235"/>
      <c r="M32" s="235"/>
      <c r="N32" s="236"/>
      <c r="O32" s="608" t="str">
        <f t="shared" si="1"/>
        <v>-</v>
      </c>
      <c r="P32" s="609" t="str">
        <f t="shared" si="1"/>
        <v>-</v>
      </c>
      <c r="Q32" s="610" t="str">
        <f t="shared" si="1"/>
        <v>-</v>
      </c>
      <c r="R32" s="608" t="str">
        <f t="shared" si="1"/>
        <v>-</v>
      </c>
      <c r="S32" s="609" t="str">
        <f t="shared" si="1"/>
        <v>-</v>
      </c>
      <c r="T32" s="609" t="str">
        <f t="shared" si="1"/>
        <v>-</v>
      </c>
      <c r="U32" s="609" t="str">
        <f t="shared" si="1"/>
        <v>-</v>
      </c>
      <c r="V32" s="609" t="str">
        <f t="shared" si="1"/>
        <v>-</v>
      </c>
      <c r="W32" s="609" t="str">
        <f t="shared" si="1"/>
        <v>-</v>
      </c>
      <c r="X32" s="610" t="str">
        <f t="shared" si="1"/>
        <v>-</v>
      </c>
      <c r="Y32" s="463"/>
      <c r="Z32" s="468"/>
    </row>
    <row r="33" spans="2:26" ht="15">
      <c r="B33" s="267">
        <v>4</v>
      </c>
      <c r="C33" s="453"/>
      <c r="D33" s="267"/>
      <c r="E33" s="270"/>
      <c r="F33" s="611"/>
      <c r="G33" s="273"/>
      <c r="H33" s="270"/>
      <c r="I33" s="274"/>
      <c r="J33" s="233"/>
      <c r="K33" s="276"/>
      <c r="L33" s="235"/>
      <c r="M33" s="235"/>
      <c r="N33" s="236"/>
      <c r="O33" s="608" t="str">
        <f t="shared" si="1"/>
        <v>-</v>
      </c>
      <c r="P33" s="609" t="str">
        <f t="shared" si="1"/>
        <v>-</v>
      </c>
      <c r="Q33" s="610" t="str">
        <f t="shared" si="1"/>
        <v>-</v>
      </c>
      <c r="R33" s="608" t="str">
        <f t="shared" si="1"/>
        <v>-</v>
      </c>
      <c r="S33" s="609" t="str">
        <f t="shared" si="1"/>
        <v>-</v>
      </c>
      <c r="T33" s="609" t="str">
        <f t="shared" si="1"/>
        <v>-</v>
      </c>
      <c r="U33" s="609" t="str">
        <f t="shared" si="1"/>
        <v>-</v>
      </c>
      <c r="V33" s="609" t="str">
        <f t="shared" si="1"/>
        <v>-</v>
      </c>
      <c r="W33" s="609" t="str">
        <f t="shared" si="1"/>
        <v>-</v>
      </c>
      <c r="X33" s="610" t="str">
        <f t="shared" si="1"/>
        <v>-</v>
      </c>
      <c r="Y33" s="463"/>
      <c r="Z33" s="468"/>
    </row>
    <row r="34" spans="2:26" ht="15">
      <c r="B34" s="267">
        <v>5</v>
      </c>
      <c r="C34" s="453"/>
      <c r="D34" s="267"/>
      <c r="E34" s="270"/>
      <c r="F34" s="611"/>
      <c r="G34" s="273"/>
      <c r="H34" s="270"/>
      <c r="I34" s="274"/>
      <c r="J34" s="233"/>
      <c r="K34" s="276"/>
      <c r="L34" s="235"/>
      <c r="M34" s="235"/>
      <c r="N34" s="236"/>
      <c r="O34" s="608" t="str">
        <f t="shared" si="1"/>
        <v>-</v>
      </c>
      <c r="P34" s="609" t="str">
        <f t="shared" si="1"/>
        <v>-</v>
      </c>
      <c r="Q34" s="610" t="str">
        <f t="shared" si="1"/>
        <v>-</v>
      </c>
      <c r="R34" s="608" t="str">
        <f t="shared" si="1"/>
        <v>-</v>
      </c>
      <c r="S34" s="609" t="str">
        <f t="shared" si="1"/>
        <v>-</v>
      </c>
      <c r="T34" s="609" t="str">
        <f t="shared" si="1"/>
        <v>-</v>
      </c>
      <c r="U34" s="609" t="str">
        <f t="shared" si="1"/>
        <v>-</v>
      </c>
      <c r="V34" s="609" t="str">
        <f t="shared" si="1"/>
        <v>-</v>
      </c>
      <c r="W34" s="609" t="str">
        <f t="shared" si="1"/>
        <v>-</v>
      </c>
      <c r="X34" s="610" t="str">
        <f t="shared" si="1"/>
        <v>-</v>
      </c>
      <c r="Y34" s="463"/>
      <c r="Z34" s="468"/>
    </row>
    <row r="35" spans="2:26" ht="15">
      <c r="B35" s="267">
        <v>6</v>
      </c>
      <c r="C35" s="453"/>
      <c r="D35" s="267"/>
      <c r="E35" s="270"/>
      <c r="F35" s="611"/>
      <c r="G35" s="273"/>
      <c r="H35" s="270"/>
      <c r="I35" s="274"/>
      <c r="J35" s="233"/>
      <c r="K35" s="276"/>
      <c r="L35" s="235"/>
      <c r="M35" s="235"/>
      <c r="N35" s="236"/>
      <c r="O35" s="608" t="str">
        <f t="shared" si="1"/>
        <v>-</v>
      </c>
      <c r="P35" s="609" t="str">
        <f t="shared" si="1"/>
        <v>-</v>
      </c>
      <c r="Q35" s="610" t="str">
        <f t="shared" si="1"/>
        <v>-</v>
      </c>
      <c r="R35" s="608" t="str">
        <f t="shared" si="1"/>
        <v>-</v>
      </c>
      <c r="S35" s="609" t="str">
        <f t="shared" si="1"/>
        <v>-</v>
      </c>
      <c r="T35" s="609" t="str">
        <f t="shared" si="1"/>
        <v>-</v>
      </c>
      <c r="U35" s="609" t="str">
        <f t="shared" si="1"/>
        <v>-</v>
      </c>
      <c r="V35" s="609" t="str">
        <f t="shared" si="1"/>
        <v>-</v>
      </c>
      <c r="W35" s="609" t="str">
        <f t="shared" si="1"/>
        <v>-</v>
      </c>
      <c r="X35" s="610" t="str">
        <f t="shared" si="1"/>
        <v>-</v>
      </c>
      <c r="Y35" s="463"/>
      <c r="Z35" s="468"/>
    </row>
    <row r="36" spans="2:26" ht="15">
      <c r="B36" s="267">
        <v>7</v>
      </c>
      <c r="C36" s="453"/>
      <c r="D36" s="267"/>
      <c r="E36" s="270"/>
      <c r="F36" s="611"/>
      <c r="G36" s="273"/>
      <c r="H36" s="270"/>
      <c r="I36" s="274"/>
      <c r="J36" s="233"/>
      <c r="K36" s="276"/>
      <c r="L36" s="235"/>
      <c r="M36" s="235"/>
      <c r="N36" s="236"/>
      <c r="O36" s="608" t="str">
        <f t="shared" si="1"/>
        <v>-</v>
      </c>
      <c r="P36" s="609" t="str">
        <f t="shared" si="1"/>
        <v>-</v>
      </c>
      <c r="Q36" s="610" t="str">
        <f t="shared" si="1"/>
        <v>-</v>
      </c>
      <c r="R36" s="608" t="str">
        <f t="shared" si="1"/>
        <v>-</v>
      </c>
      <c r="S36" s="609" t="str">
        <f t="shared" si="1"/>
        <v>-</v>
      </c>
      <c r="T36" s="609" t="str">
        <f t="shared" si="1"/>
        <v>-</v>
      </c>
      <c r="U36" s="609" t="str">
        <f t="shared" si="1"/>
        <v>-</v>
      </c>
      <c r="V36" s="609" t="str">
        <f t="shared" si="1"/>
        <v>-</v>
      </c>
      <c r="W36" s="609" t="str">
        <f t="shared" si="1"/>
        <v>-</v>
      </c>
      <c r="X36" s="610" t="str">
        <f t="shared" si="1"/>
        <v>-</v>
      </c>
      <c r="Y36" s="463"/>
      <c r="Z36" s="468"/>
    </row>
    <row r="37" spans="2:26" ht="15.75" thickBot="1">
      <c r="B37" s="267">
        <v>8</v>
      </c>
      <c r="C37" s="453"/>
      <c r="D37" s="267"/>
      <c r="E37" s="270"/>
      <c r="F37" s="611"/>
      <c r="G37" s="355"/>
      <c r="H37" s="352"/>
      <c r="I37" s="356"/>
      <c r="J37" s="357"/>
      <c r="K37" s="358"/>
      <c r="L37" s="359"/>
      <c r="M37" s="359"/>
      <c r="N37" s="612"/>
      <c r="O37" s="613" t="str">
        <f t="shared" si="1"/>
        <v>-</v>
      </c>
      <c r="P37" s="614" t="str">
        <f t="shared" si="1"/>
        <v>-</v>
      </c>
      <c r="Q37" s="615" t="str">
        <f t="shared" si="1"/>
        <v>-</v>
      </c>
      <c r="R37" s="613" t="str">
        <f t="shared" si="1"/>
        <v>-</v>
      </c>
      <c r="S37" s="614" t="str">
        <f t="shared" si="1"/>
        <v>-</v>
      </c>
      <c r="T37" s="614" t="str">
        <f t="shared" si="1"/>
        <v>-</v>
      </c>
      <c r="U37" s="614" t="str">
        <f t="shared" si="1"/>
        <v>-</v>
      </c>
      <c r="V37" s="614" t="str">
        <f t="shared" si="1"/>
        <v>-</v>
      </c>
      <c r="W37" s="614" t="str">
        <f t="shared" si="1"/>
        <v>-</v>
      </c>
      <c r="X37" s="615" t="str">
        <f t="shared" si="1"/>
        <v>-</v>
      </c>
      <c r="Y37" s="616"/>
      <c r="Z37" s="617"/>
    </row>
    <row r="38" spans="2:25" ht="18.75" thickBot="1">
      <c r="B38" s="674" t="s">
        <v>79</v>
      </c>
      <c r="C38" s="675"/>
      <c r="D38" s="160"/>
      <c r="E38" s="160"/>
      <c r="F38" s="160"/>
      <c r="G38" s="675"/>
      <c r="H38" s="160"/>
      <c r="I38" s="675"/>
      <c r="J38" s="675"/>
      <c r="K38" s="675"/>
      <c r="L38" s="160"/>
      <c r="M38" s="160"/>
      <c r="N38" s="161"/>
      <c r="O38" s="676"/>
      <c r="P38" s="676"/>
      <c r="Q38" s="676"/>
      <c r="R38" s="676"/>
      <c r="S38" s="676"/>
      <c r="T38" s="676"/>
      <c r="U38" s="676"/>
      <c r="V38" s="676"/>
      <c r="W38" s="676"/>
      <c r="X38" s="676"/>
      <c r="Y38" s="161"/>
    </row>
    <row r="39" spans="2:25" ht="18">
      <c r="B39" s="677" t="s">
        <v>368</v>
      </c>
      <c r="C39" s="678"/>
      <c r="D39" s="678"/>
      <c r="E39" s="678"/>
      <c r="F39" s="678"/>
      <c r="G39" s="157"/>
      <c r="H39" s="157"/>
      <c r="I39" s="157"/>
      <c r="J39" s="157"/>
      <c r="K39" s="157"/>
      <c r="L39" s="679" t="s">
        <v>303</v>
      </c>
      <c r="M39" s="680"/>
      <c r="N39" s="681"/>
      <c r="O39" s="682">
        <v>1000</v>
      </c>
      <c r="P39" s="683">
        <v>2000</v>
      </c>
      <c r="Q39" s="684"/>
      <c r="R39" s="684"/>
      <c r="S39" s="684"/>
      <c r="T39" s="684"/>
      <c r="U39" s="684"/>
      <c r="V39" s="685">
        <v>100</v>
      </c>
      <c r="W39" s="685">
        <v>100</v>
      </c>
      <c r="X39" s="686">
        <v>1000</v>
      </c>
      <c r="Y39" s="676"/>
    </row>
    <row r="40" spans="2:25" ht="16.5">
      <c r="B40" s="687" t="s">
        <v>304</v>
      </c>
      <c r="C40" s="688"/>
      <c r="D40" s="688"/>
      <c r="E40" s="688"/>
      <c r="F40" s="688"/>
      <c r="G40" s="689"/>
      <c r="H40" s="689"/>
      <c r="I40" s="689"/>
      <c r="J40" s="689"/>
      <c r="K40" s="689"/>
      <c r="L40" s="690" t="s">
        <v>221</v>
      </c>
      <c r="M40" s="688"/>
      <c r="N40" s="691"/>
      <c r="O40" s="692"/>
      <c r="P40" s="693"/>
      <c r="Q40" s="694"/>
      <c r="R40" s="694"/>
      <c r="S40" s="694"/>
      <c r="T40" s="694"/>
      <c r="U40" s="694"/>
      <c r="V40" s="695"/>
      <c r="W40" s="695"/>
      <c r="X40" s="696"/>
      <c r="Y40" s="697"/>
    </row>
    <row r="41" spans="2:25" ht="20.25" thickBot="1">
      <c r="B41" s="698" t="s">
        <v>305</v>
      </c>
      <c r="C41" s="699"/>
      <c r="D41" s="700"/>
      <c r="E41" s="700"/>
      <c r="F41" s="701"/>
      <c r="G41" s="701"/>
      <c r="H41" s="701"/>
      <c r="I41" s="701"/>
      <c r="J41" s="701"/>
      <c r="K41" s="701"/>
      <c r="L41" s="702" t="s">
        <v>306</v>
      </c>
      <c r="M41" s="700"/>
      <c r="N41" s="703"/>
      <c r="O41" s="704"/>
      <c r="P41" s="705"/>
      <c r="Q41" s="706"/>
      <c r="R41" s="707">
        <v>10</v>
      </c>
      <c r="S41" s="707">
        <v>700</v>
      </c>
      <c r="T41" s="707">
        <v>300</v>
      </c>
      <c r="U41" s="707">
        <v>500</v>
      </c>
      <c r="V41" s="708"/>
      <c r="W41" s="709">
        <v>60</v>
      </c>
      <c r="X41" s="710">
        <v>300</v>
      </c>
      <c r="Y41" s="697"/>
    </row>
    <row r="42" spans="2:26" ht="15.75" thickBot="1">
      <c r="B42" s="676"/>
      <c r="C42" s="676"/>
      <c r="D42" s="711"/>
      <c r="E42" s="711"/>
      <c r="F42" s="711"/>
      <c r="G42" s="711"/>
      <c r="H42" s="711"/>
      <c r="I42" s="711"/>
      <c r="J42" s="711"/>
      <c r="K42" s="711"/>
      <c r="L42" s="711"/>
      <c r="M42" s="711"/>
      <c r="N42" s="712"/>
      <c r="O42" s="713"/>
      <c r="P42" s="713"/>
      <c r="Q42" s="713"/>
      <c r="R42" s="713"/>
      <c r="S42" s="713"/>
      <c r="T42" s="713"/>
      <c r="U42" s="713"/>
      <c r="V42" s="713"/>
      <c r="W42" s="713"/>
      <c r="X42" s="713"/>
      <c r="Y42" s="713"/>
      <c r="Z42" s="713"/>
    </row>
    <row r="43" spans="2:26" ht="17.25">
      <c r="B43" s="430" t="s">
        <v>307</v>
      </c>
      <c r="C43" s="676"/>
      <c r="D43" s="711"/>
      <c r="E43" s="711"/>
      <c r="F43" s="711"/>
      <c r="G43" s="711"/>
      <c r="H43" s="711"/>
      <c r="I43" s="711"/>
      <c r="J43" s="711"/>
      <c r="K43" s="711"/>
      <c r="L43" s="711"/>
      <c r="M43" s="410"/>
      <c r="N43" s="411" t="s">
        <v>364</v>
      </c>
      <c r="O43" s="412"/>
      <c r="P43" s="412"/>
      <c r="Q43" s="412"/>
      <c r="R43" s="412"/>
      <c r="S43" s="412"/>
      <c r="T43" s="412"/>
      <c r="U43" s="413"/>
      <c r="V43" s="713"/>
      <c r="W43" s="713"/>
      <c r="X43" s="713"/>
      <c r="Y43" s="713"/>
      <c r="Z43" s="713"/>
    </row>
    <row r="44" spans="2:26" ht="17.25">
      <c r="B44" s="430" t="s">
        <v>308</v>
      </c>
      <c r="C44" s="676"/>
      <c r="D44" s="711"/>
      <c r="E44" s="711"/>
      <c r="F44" s="711"/>
      <c r="G44" s="711"/>
      <c r="H44" s="711"/>
      <c r="I44" s="711"/>
      <c r="J44" s="711"/>
      <c r="K44" s="711"/>
      <c r="L44" s="711"/>
      <c r="M44" s="419"/>
      <c r="N44" s="420"/>
      <c r="O44" s="120"/>
      <c r="P44" s="421" t="s">
        <v>314</v>
      </c>
      <c r="Q44" s="421"/>
      <c r="R44" s="421"/>
      <c r="S44" s="421"/>
      <c r="T44" s="421" t="s">
        <v>313</v>
      </c>
      <c r="U44" s="422"/>
      <c r="V44" s="713"/>
      <c r="W44" s="713"/>
      <c r="X44" s="713"/>
      <c r="Y44" s="713"/>
      <c r="Z44" s="713"/>
    </row>
    <row r="45" spans="2:26" ht="17.25">
      <c r="B45" s="430" t="s">
        <v>309</v>
      </c>
      <c r="C45" s="676"/>
      <c r="D45" s="711"/>
      <c r="E45" s="711"/>
      <c r="F45" s="711"/>
      <c r="G45" s="711"/>
      <c r="H45" s="711"/>
      <c r="I45" s="711"/>
      <c r="J45" s="711"/>
      <c r="K45" s="711"/>
      <c r="L45" s="711"/>
      <c r="M45" s="419"/>
      <c r="N45" s="719" t="s">
        <v>261</v>
      </c>
      <c r="O45" s="425"/>
      <c r="P45" s="426" t="s">
        <v>262</v>
      </c>
      <c r="Q45" s="426" t="s">
        <v>231</v>
      </c>
      <c r="R45" s="426" t="s">
        <v>232</v>
      </c>
      <c r="S45" s="427" t="s">
        <v>263</v>
      </c>
      <c r="T45" s="426" t="s">
        <v>264</v>
      </c>
      <c r="U45" s="428"/>
      <c r="V45" s="713"/>
      <c r="W45" s="713"/>
      <c r="X45" s="713"/>
      <c r="Y45" s="713"/>
      <c r="Z45" s="713"/>
    </row>
    <row r="46" spans="2:26" ht="15">
      <c r="B46" s="439" t="s">
        <v>310</v>
      </c>
      <c r="C46" s="676"/>
      <c r="D46" s="711"/>
      <c r="E46" s="711"/>
      <c r="F46" s="711"/>
      <c r="G46" s="711"/>
      <c r="H46" s="711"/>
      <c r="I46" s="711"/>
      <c r="J46" s="711"/>
      <c r="K46" s="711"/>
      <c r="L46" s="711"/>
      <c r="M46" s="433"/>
      <c r="N46" s="472" t="s">
        <v>265</v>
      </c>
      <c r="O46" s="473"/>
      <c r="P46" s="434">
        <f>(_xlfn.COUNTIFS($M$8:$M$15,$P$45,$N$8:$N$15,N46))+_xlfn.COUNTIFS($M$17:$M$19,$P$45,$N$17:$N$19,N46)+_xlfn.COUNTIFS($M$21:$M$28,$P$45,$N$21:$N$28,N46)</f>
        <v>0</v>
      </c>
      <c r="Q46" s="434">
        <f>(_xlfn.COUNTIFS($M$8:$M$15,$Q$45,$N$8:$N$15,N46))+_xlfn.COUNTIFS($M$17:$M$19,$Q$45,$N$17:$N$19,N46)+_xlfn.COUNTIFS($M$21:$M$28,$Q$45,$N$21:$N$28,N46)</f>
        <v>0</v>
      </c>
      <c r="R46" s="434">
        <f>(_xlfn.COUNTIFS($M$8:$M$15,$R$45,$N$8:$N$15,N46))+_xlfn.COUNTIFS($M$17:$M$19,$R$45,$N$17:$N$19,N46)+_xlfn.COUNTIFS($M$21:$M$28,$R$45,$N$21:$N$28,N46)</f>
        <v>0</v>
      </c>
      <c r="S46" s="434">
        <f>(_xlfn.COUNTIFS($M$8:$M$15,$S$45,$N$8:$N$15,N46))+_xlfn.COUNTIFS($M$17:$M$19,$S$45,$N$17:$N$19,N46)+_xlfn.COUNTIFS($M$21:$M$28,$S$45,$N$21:$N$28,N46)</f>
        <v>0</v>
      </c>
      <c r="T46" s="435">
        <f>(_xlfn.COUNTIFS($M$8:$M$15,$T$45,$N$8:$N$15,N46))+_xlfn.COUNTIFS($M$17:$M$19,$T$45,$N$17:$N$19,N46)+_xlfn.COUNTIFS($M$21:$M$28,$T$45,$N$21:$N$28,N46)</f>
        <v>0</v>
      </c>
      <c r="U46" s="436"/>
      <c r="V46" s="713"/>
      <c r="W46" s="713"/>
      <c r="X46" s="713"/>
      <c r="Y46" s="713"/>
      <c r="Z46" s="713"/>
    </row>
    <row r="47" spans="2:26" ht="17.25">
      <c r="B47" s="430" t="s">
        <v>367</v>
      </c>
      <c r="C47" s="676"/>
      <c r="D47" s="711"/>
      <c r="E47" s="711"/>
      <c r="F47" s="711"/>
      <c r="G47" s="711"/>
      <c r="H47" s="711"/>
      <c r="I47" s="711"/>
      <c r="J47" s="711"/>
      <c r="K47" s="711"/>
      <c r="L47" s="711"/>
      <c r="M47" s="433"/>
      <c r="N47" s="472" t="s">
        <v>266</v>
      </c>
      <c r="O47" s="473"/>
      <c r="P47" s="434">
        <f>(_xlfn.COUNTIFS($M$8:$M$15,$P$45,$N$8:$N$15,N47))+_xlfn.COUNTIFS($M$17:$M$19,$P$45,$N$17:$N$19,N47)+_xlfn.COUNTIFS($M$21:$M$28,$P$45,$N$21:$N$28,N47)</f>
        <v>0</v>
      </c>
      <c r="Q47" s="434">
        <f>(_xlfn.COUNTIFS($M$8:$M$15,$Q$45,$N$8:$N$15,N47))+_xlfn.COUNTIFS($M$17:$M$19,$Q$45,$N$17:$N$19,N47)+_xlfn.COUNTIFS($M$21:$M$28,$Q$45,$N$21:$N$28,N47)</f>
        <v>0</v>
      </c>
      <c r="R47" s="434">
        <f>(_xlfn.COUNTIFS($M$8:$M$15,$R$45,$N$8:$N$15,N47))+_xlfn.COUNTIFS($M$17:$M$19,$R$45,$N$17:$N$19,N47)+_xlfn.COUNTIFS($M$21:$M$28,$R$45,$N$21:$N$28,N47)</f>
        <v>0</v>
      </c>
      <c r="S47" s="434">
        <f>(_xlfn.COUNTIFS($M$8:$M$15,$S$45,$N$8:$N$15,N47))+_xlfn.COUNTIFS($M$17:$M$19,$S$45,$N$17:$N$19,N47)+_xlfn.COUNTIFS($M$21:$M$28,$S$45,$N$21:$N$28,N47)</f>
        <v>0</v>
      </c>
      <c r="T47" s="435">
        <f>(_xlfn.COUNTIFS($M$8:$M$15,$T$45,$N$8:$N$15,N47))+_xlfn.COUNTIFS($M$17:$M$19,$T$45,$N$17:$N$19,N47)+_xlfn.COUNTIFS($M$21:$M$28,$T$45,$N$21:$N$28,N47)</f>
        <v>0</v>
      </c>
      <c r="U47" s="436"/>
      <c r="V47" s="713"/>
      <c r="W47" s="713"/>
      <c r="X47" s="713"/>
      <c r="Y47" s="713"/>
      <c r="Z47" s="713"/>
    </row>
    <row r="48" spans="2:26" ht="15">
      <c r="B48" s="676"/>
      <c r="C48" s="676"/>
      <c r="D48" s="711"/>
      <c r="E48" s="711"/>
      <c r="F48" s="711"/>
      <c r="G48" s="711"/>
      <c r="H48" s="711"/>
      <c r="I48" s="711"/>
      <c r="J48" s="711"/>
      <c r="K48" s="711"/>
      <c r="L48" s="711"/>
      <c r="M48" s="433"/>
      <c r="N48" s="472" t="s">
        <v>267</v>
      </c>
      <c r="O48" s="473"/>
      <c r="P48" s="434">
        <f>(_xlfn.COUNTIFS($M$8:$M$15,$P$45,$N$8:$N$15,N48))+_xlfn.COUNTIFS($M$17:$M$19,$P$45,$N$17:$N$19,N48)+_xlfn.COUNTIFS($M$21:$M$28,$P$45,$N$21:$N$28,N48)</f>
        <v>0</v>
      </c>
      <c r="Q48" s="434">
        <f>(_xlfn.COUNTIFS($M$8:$M$15,$Q$45,$N$8:$N$15,N48))+_xlfn.COUNTIFS($M$17:$M$19,$Q$45,$N$17:$N$19,N48)+_xlfn.COUNTIFS($M$21:$M$28,$Q$45,$N$21:$N$28,N48)</f>
        <v>0</v>
      </c>
      <c r="R48" s="434">
        <f>(_xlfn.COUNTIFS($M$8:$M$15,$R$45,$N$8:$N$15,N48))+_xlfn.COUNTIFS($M$17:$M$19,$R$45,$N$17:$N$19,N48)+_xlfn.COUNTIFS($M$21:$M$28,$R$45,$N$21:$N$28,N48)</f>
        <v>0</v>
      </c>
      <c r="S48" s="434">
        <f>(_xlfn.COUNTIFS($M$8:$M$15,$S$45,$N$8:$N$15,N48))+_xlfn.COUNTIFS($M$17:$M$19,$S$45,$N$17:$N$19,N48)+_xlfn.COUNTIFS($M$21:$M$28,$S$45,$N$21:$N$28,N48)</f>
        <v>0</v>
      </c>
      <c r="T48" s="435">
        <f>(_xlfn.COUNTIFS($M$8:$M$15,$T$45,$N$8:$N$15,N48))+_xlfn.COUNTIFS($M$17:$M$19,$T$45,$N$17:$N$19,N48)+_xlfn.COUNTIFS($M$21:$M$28,$T$45,$N$21:$N$28,N48)</f>
        <v>0</v>
      </c>
      <c r="U48" s="436"/>
      <c r="V48" s="713"/>
      <c r="W48" s="713"/>
      <c r="X48" s="713"/>
      <c r="Y48" s="713"/>
      <c r="Z48" s="713"/>
    </row>
    <row r="49" spans="2:26" ht="15">
      <c r="B49" s="714"/>
      <c r="C49" s="715"/>
      <c r="D49" s="715"/>
      <c r="E49" s="715"/>
      <c r="F49" s="715"/>
      <c r="G49" s="715"/>
      <c r="H49" s="715"/>
      <c r="I49" s="715"/>
      <c r="J49" s="715"/>
      <c r="K49" s="715"/>
      <c r="L49" s="715"/>
      <c r="M49" s="433"/>
      <c r="N49" s="472" t="s">
        <v>268</v>
      </c>
      <c r="O49" s="473"/>
      <c r="P49" s="434">
        <f>(_xlfn.COUNTIFS($M$8:$M$15,$P$45,$N$8:$N$15,N49))+_xlfn.COUNTIFS($M$17:$M$19,$P$45,$N$17:$N$19,N49)+_xlfn.COUNTIFS($M$21:$M$28,$P$45,$N$21:$N$28,N49)</f>
        <v>0</v>
      </c>
      <c r="Q49" s="434">
        <f>(_xlfn.COUNTIFS($M$8:$M$15,$Q$45,$N$8:$N$15,N49))+_xlfn.COUNTIFS($M$17:$M$19,$Q$45,$N$17:$N$19,N49)+_xlfn.COUNTIFS($M$21:$M$28,$Q$45,$N$21:$N$28,N49)</f>
        <v>0</v>
      </c>
      <c r="R49" s="434">
        <f>(_xlfn.COUNTIFS($M$8:$M$15,$R$45,$N$8:$N$15,N49))+_xlfn.COUNTIFS($M$17:$M$19,$R$45,$N$17:$N$19,N49)+_xlfn.COUNTIFS($M$21:$M$28,$R$45,$N$21:$N$28,N49)</f>
        <v>0</v>
      </c>
      <c r="S49" s="434">
        <f>(_xlfn.COUNTIFS($M$8:$M$15,$S$45,$N$8:$N$15,N49))+_xlfn.COUNTIFS($M$17:$M$19,$S$45,$N$17:$N$19,N49)+_xlfn.COUNTIFS($M$21:$M$28,$S$45,$N$21:$N$28,N49)</f>
        <v>0</v>
      </c>
      <c r="T49" s="435">
        <f>(_xlfn.COUNTIFS($M$8:$M$15,$T$45,$N$8:$N$15,N49))+_xlfn.COUNTIFS($M$17:$M$19,$T$45,$N$17:$N$19,N49)+_xlfn.COUNTIFS($M$21:$M$28,$T$45,$N$21:$N$28,N49)</f>
        <v>0</v>
      </c>
      <c r="U49" s="436"/>
      <c r="V49" s="716"/>
      <c r="W49" s="716"/>
      <c r="X49" s="716"/>
      <c r="Y49" s="716"/>
      <c r="Z49" s="716"/>
    </row>
    <row r="50" spans="2:26" ht="15" customHeight="1">
      <c r="B50" s="717"/>
      <c r="C50" s="715"/>
      <c r="D50" s="715"/>
      <c r="E50" s="715"/>
      <c r="F50" s="715"/>
      <c r="G50" s="715"/>
      <c r="H50" s="715"/>
      <c r="I50" s="715"/>
      <c r="J50" s="715"/>
      <c r="K50" s="715"/>
      <c r="L50" s="418"/>
      <c r="M50" s="433"/>
      <c r="N50" s="472" t="s">
        <v>16</v>
      </c>
      <c r="O50" s="473"/>
      <c r="P50" s="434">
        <f>(_xlfn.COUNTIFS($M$8:$M$15,$P$45,$N$8:$N$15,N50))+_xlfn.COUNTIFS($M$17:$M$19,$P$45,$N$17:$N$19,N50)+_xlfn.COUNTIFS($M$21:$M$28,$P$45,$N$21:$N$28,N50)</f>
        <v>0</v>
      </c>
      <c r="Q50" s="434">
        <f>(_xlfn.COUNTIFS($M$8:$M$15,$Q$45,$N$8:$N$15,N50))+_xlfn.COUNTIFS($M$17:$M$19,$Q$45,$N$17:$N$19,N50)+_xlfn.COUNTIFS($M$21:$M$28,$Q$45,$N$21:$N$28,N50)</f>
        <v>0</v>
      </c>
      <c r="R50" s="434">
        <f>(_xlfn.COUNTIFS($M$8:$M$15,$R$45,$N$8:$N$15,N50))+_xlfn.COUNTIFS($M$17:$M$19,$R$45,$N$17:$N$19,N50)+_xlfn.COUNTIFS($M$21:$M$28,$R$45,$N$21:$N$28,N50)</f>
        <v>0</v>
      </c>
      <c r="S50" s="434">
        <f>(_xlfn.COUNTIFS($M$8:$M$15,$S$45,$N$8:$N$15,N50))+_xlfn.COUNTIFS($M$17:$M$19,$S$45,$N$17:$N$19,N50)+_xlfn.COUNTIFS($M$21:$M$28,$S$45,$N$21:$N$28,N50)</f>
        <v>0</v>
      </c>
      <c r="T50" s="435">
        <f>(_xlfn.COUNTIFS($M$8:$M$15,$T$45,$N$8:$N$15,N50))+_xlfn.COUNTIFS($M$17:$M$19,$T$45,$N$17:$N$19,N50)+_xlfn.COUNTIFS($M$21:$M$28,$T$45,$N$21:$N$28,N50)</f>
        <v>0</v>
      </c>
      <c r="U50" s="436"/>
      <c r="V50" s="716"/>
      <c r="W50" s="716"/>
      <c r="X50" s="416"/>
      <c r="Y50" s="416"/>
      <c r="Z50" s="416"/>
    </row>
    <row r="51" spans="2:26" ht="17.25">
      <c r="B51" s="717"/>
      <c r="C51" s="697"/>
      <c r="D51" s="697"/>
      <c r="E51" s="697"/>
      <c r="F51" s="697"/>
      <c r="G51" s="697"/>
      <c r="H51" s="697"/>
      <c r="I51" s="697"/>
      <c r="J51" s="697"/>
      <c r="K51" s="697"/>
      <c r="L51" s="418"/>
      <c r="M51" s="433"/>
      <c r="N51" s="472" t="s">
        <v>269</v>
      </c>
      <c r="O51" s="473"/>
      <c r="P51" s="434">
        <f>(_xlfn.COUNTIFS($M$8:$M$15,$P$45,$N$8:$N$15,N51))+_xlfn.COUNTIFS($M$17:$M$19,$P$45,$N$17:$N$19,N51)+_xlfn.COUNTIFS($M$21:$M$28,$P$45,$N$21:$N$28,N51)</f>
        <v>0</v>
      </c>
      <c r="Q51" s="434">
        <f>(_xlfn.COUNTIFS($M$8:$M$15,$Q$45,$N$8:$N$15,N51))+_xlfn.COUNTIFS($M$17:$M$19,$Q$45,$N$17:$N$19,N51)+_xlfn.COUNTIFS($M$21:$M$28,$Q$45,$N$21:$N$28,N51)</f>
        <v>0</v>
      </c>
      <c r="R51" s="434">
        <f>(_xlfn.COUNTIFS($M$8:$M$15,$R$45,$N$8:$N$15,N51))+_xlfn.COUNTIFS($M$17:$M$19,$R$45,$N$17:$N$19,N51)+_xlfn.COUNTIFS($M$21:$M$28,$R$45,$N$21:$N$28,N51)</f>
        <v>0</v>
      </c>
      <c r="S51" s="434">
        <f>(_xlfn.COUNTIFS($M$8:$M$15,$S$45,$N$8:$N$15,N51))+_xlfn.COUNTIFS($M$17:$M$19,$S$45,$N$17:$N$19,N51)+_xlfn.COUNTIFS($M$21:$M$28,$S$45,$N$21:$N$28,N51)</f>
        <v>0</v>
      </c>
      <c r="T51" s="435">
        <f>(_xlfn.COUNTIFS($M$8:$M$15,$T$45,$N$8:$N$15,N51))+_xlfn.COUNTIFS($M$17:$M$19,$T$45,$N$17:$N$19,N51)+_xlfn.COUNTIFS($M$21:$M$28,$T$45,$N$21:$N$28,N51)</f>
        <v>0</v>
      </c>
      <c r="U51" s="436"/>
      <c r="V51" s="416"/>
      <c r="W51" s="416"/>
      <c r="X51" s="395"/>
      <c r="Y51" s="395"/>
      <c r="Z51" s="395"/>
    </row>
    <row r="52" spans="2:26" ht="15" customHeight="1">
      <c r="B52" s="717"/>
      <c r="C52" s="718"/>
      <c r="D52" s="697"/>
      <c r="E52" s="697"/>
      <c r="F52" s="697"/>
      <c r="G52" s="697"/>
      <c r="H52" s="697"/>
      <c r="I52" s="697"/>
      <c r="J52" s="697"/>
      <c r="K52" s="697"/>
      <c r="L52" s="418"/>
      <c r="M52" s="433"/>
      <c r="N52" s="472" t="s">
        <v>270</v>
      </c>
      <c r="O52" s="473"/>
      <c r="P52" s="434">
        <f>(_xlfn.COUNTIFS($M$8:$M$15,$P$45,$N$8:$N$15,N52))+_xlfn.COUNTIFS($M$17:$M$19,$P$45,$N$17:$N$19,N52)+_xlfn.COUNTIFS($M$21:$M$28,$P$45,$N$21:$N$28,N52)</f>
        <v>0</v>
      </c>
      <c r="Q52" s="434">
        <f>(_xlfn.COUNTIFS($M$8:$M$15,$Q$45,$N$8:$N$15,N52))+_xlfn.COUNTIFS($M$17:$M$19,$Q$45,$N$17:$N$19,N52)+_xlfn.COUNTIFS($M$21:$M$28,$Q$45,$N$21:$N$28,N52)</f>
        <v>0</v>
      </c>
      <c r="R52" s="434">
        <f>(_xlfn.COUNTIFS($M$8:$M$15,$R$45,$N$8:$N$15,N52))+_xlfn.COUNTIFS($M$17:$M$19,$R$45,$N$17:$N$19,N52)+_xlfn.COUNTIFS($M$21:$M$28,$R$45,$N$21:$N$28,N52)</f>
        <v>0</v>
      </c>
      <c r="S52" s="434">
        <f>(_xlfn.COUNTIFS($M$8:$M$15,$S$45,$N$8:$N$15,N52))+_xlfn.COUNTIFS($M$17:$M$19,$S$45,$N$17:$N$19,N52)+_xlfn.COUNTIFS($M$21:$M$28,$S$45,$N$21:$N$28,N52)</f>
        <v>0</v>
      </c>
      <c r="T52" s="435">
        <f>(_xlfn.COUNTIFS($M$8:$M$15,$T$45,$N$8:$N$15,N52))+_xlfn.COUNTIFS($M$17:$M$19,$T$45,$N$17:$N$19,N52)+_xlfn.COUNTIFS($M$21:$M$28,$T$45,$N$21:$N$28,N52)</f>
        <v>0</v>
      </c>
      <c r="U52" s="436"/>
      <c r="V52" s="120"/>
      <c r="W52" s="395"/>
      <c r="X52" s="423"/>
      <c r="Y52" s="423"/>
      <c r="Z52" s="423"/>
    </row>
    <row r="53" spans="3:26" ht="15">
      <c r="C53" s="697"/>
      <c r="D53" s="697"/>
      <c r="E53" s="697"/>
      <c r="F53" s="697"/>
      <c r="G53" s="697"/>
      <c r="H53" s="697"/>
      <c r="I53" s="697"/>
      <c r="J53" s="697"/>
      <c r="K53" s="697"/>
      <c r="L53" s="432"/>
      <c r="M53" s="433"/>
      <c r="N53" s="472" t="s">
        <v>271</v>
      </c>
      <c r="O53" s="473"/>
      <c r="P53" s="434">
        <f>(_xlfn.COUNTIFS($M$8:$M$15,$P$45,$N$8:$N$15,N53))+_xlfn.COUNTIFS($M$17:$M$19,$P$45,$N$17:$N$19,N53)+_xlfn.COUNTIFS($M$21:$M$28,$P$45,$N$21:$N$28,N53)</f>
        <v>0</v>
      </c>
      <c r="Q53" s="434">
        <f>(_xlfn.COUNTIFS($M$8:$M$15,$Q$45,$N$8:$N$15,N53))+_xlfn.COUNTIFS($M$17:$M$19,$Q$45,$N$17:$N$19,N53)+_xlfn.COUNTIFS($M$21:$M$28,$Q$45,$N$21:$N$28,N53)</f>
        <v>0</v>
      </c>
      <c r="R53" s="434">
        <f>(_xlfn.COUNTIFS($M$8:$M$15,$R$45,$N$8:$N$15,N53))+_xlfn.COUNTIFS($M$17:$M$19,$R$45,$N$17:$N$19,N53)+_xlfn.COUNTIFS($M$21:$M$28,$R$45,$N$21:$N$28,N53)</f>
        <v>0</v>
      </c>
      <c r="S53" s="434">
        <f>(_xlfn.COUNTIFS($M$8:$M$15,$S$45,$N$8:$N$15,N53))+_xlfn.COUNTIFS($M$17:$M$19,$S$45,$N$17:$N$19,N53)+_xlfn.COUNTIFS($M$21:$M$28,$S$45,$N$21:$N$28,N53)</f>
        <v>0</v>
      </c>
      <c r="T53" s="435">
        <f>(_xlfn.COUNTIFS($M$8:$M$15,$T$45,$N$8:$N$15,N53))+_xlfn.COUNTIFS($M$17:$M$19,$T$45,$N$17:$N$19,N53)+_xlfn.COUNTIFS($M$21:$M$28,$T$45,$N$21:$N$28,N53)</f>
        <v>0</v>
      </c>
      <c r="U53" s="436"/>
      <c r="V53" s="421"/>
      <c r="W53" s="395"/>
      <c r="X53" s="429"/>
      <c r="Y53" s="429"/>
      <c r="Z53" s="429"/>
    </row>
    <row r="54" spans="2:31" ht="15">
      <c r="B54" s="720"/>
      <c r="C54" s="697"/>
      <c r="D54" s="697"/>
      <c r="E54" s="697"/>
      <c r="F54" s="697"/>
      <c r="G54" s="697"/>
      <c r="H54" s="697"/>
      <c r="I54" s="697"/>
      <c r="J54" s="697"/>
      <c r="K54" s="697"/>
      <c r="L54" s="432"/>
      <c r="M54" s="433"/>
      <c r="N54" s="472" t="s">
        <v>272</v>
      </c>
      <c r="O54" s="473"/>
      <c r="P54" s="434">
        <f>(_xlfn.COUNTIFS($M$8:$M$15,$P$45,$N$8:$N$15,N54))+_xlfn.COUNTIFS($M$17:$M$19,$P$45,$N$17:$N$19,N54)+_xlfn.COUNTIFS($M$21:$M$28,$P$45,$N$21:$N$28,N54)</f>
        <v>0</v>
      </c>
      <c r="Q54" s="434">
        <f>(_xlfn.COUNTIFS($M$8:$M$15,$Q$45,$N$8:$N$15,N54))+_xlfn.COUNTIFS($M$17:$M$19,$Q$45,$N$17:$N$19,N54)+_xlfn.COUNTIFS($M$21:$M$28,$Q$45,$N$21:$N$28,N54)</f>
        <v>0</v>
      </c>
      <c r="R54" s="434">
        <f>(_xlfn.COUNTIFS($M$8:$M$15,$R$45,$N$8:$N$15,N54))+_xlfn.COUNTIFS($M$17:$M$19,$R$45,$N$17:$N$19,N54)+_xlfn.COUNTIFS($M$21:$M$28,$R$45,$N$21:$N$28,N54)</f>
        <v>0</v>
      </c>
      <c r="S54" s="434">
        <f>(_xlfn.COUNTIFS($M$8:$M$15,$S$45,$N$8:$N$15,N54))+_xlfn.COUNTIFS($M$17:$M$19,$S$45,$N$17:$N$19,N54)+_xlfn.COUNTIFS($M$21:$M$28,$S$45,$N$21:$N$28,N54)</f>
        <v>0</v>
      </c>
      <c r="T54" s="435">
        <f>(_xlfn.COUNTIFS($M$8:$M$15,$T$45,$N$8:$N$15,N54))+_xlfn.COUNTIFS($M$17:$M$19,$T$45,$N$17:$N$19,N54)+_xlfn.COUNTIFS($M$21:$M$28,$T$45,$N$21:$N$28,N54)</f>
        <v>0</v>
      </c>
      <c r="U54" s="436"/>
      <c r="V54" s="405"/>
      <c r="W54" s="405"/>
      <c r="X54" s="437"/>
      <c r="Y54" s="437"/>
      <c r="Z54" s="437"/>
      <c r="AA54" s="405"/>
      <c r="AB54" s="120"/>
      <c r="AC54" s="120"/>
      <c r="AD54" s="120"/>
      <c r="AE54" s="120"/>
    </row>
    <row r="55" spans="2:31" ht="17.25">
      <c r="B55" s="720"/>
      <c r="C55" s="697"/>
      <c r="D55" s="697"/>
      <c r="E55" s="697"/>
      <c r="F55" s="697"/>
      <c r="G55" s="697"/>
      <c r="H55" s="697"/>
      <c r="I55" s="697"/>
      <c r="J55" s="697"/>
      <c r="K55" s="697"/>
      <c r="L55" s="432"/>
      <c r="M55" s="433"/>
      <c r="N55" s="472" t="s">
        <v>273</v>
      </c>
      <c r="O55" s="473"/>
      <c r="P55" s="434">
        <f>(_xlfn.COUNTIFS($M$8:$M$15,$P$45,$N$8:$N$15,N55))+_xlfn.COUNTIFS($M$17:$M$19,$P$45,$N$17:$N$19,N55)+_xlfn.COUNTIFS($M$21:$M$28,$P$45,$N$21:$N$28,N55)</f>
        <v>0</v>
      </c>
      <c r="Q55" s="434">
        <f>(_xlfn.COUNTIFS($M$8:$M$15,$Q$45,$N$8:$N$15,N55))+_xlfn.COUNTIFS($M$17:$M$19,$Q$45,$N$17:$N$19,N55)+_xlfn.COUNTIFS($M$21:$M$28,$Q$45,$N$21:$N$28,N55)</f>
        <v>0</v>
      </c>
      <c r="R55" s="434">
        <f>(_xlfn.COUNTIFS($M$8:$M$15,$R$45,$N$8:$N$15,N55))+_xlfn.COUNTIFS($M$17:$M$19,$R$45,$N$17:$N$19,N55)+_xlfn.COUNTIFS($M$21:$M$28,$R$45,$N$21:$N$28,N55)</f>
        <v>0</v>
      </c>
      <c r="S55" s="434">
        <f>(_xlfn.COUNTIFS($M$8:$M$15,$S$45,$N$8:$N$15,N55))+_xlfn.COUNTIFS($M$17:$M$19,$S$45,$N$17:$N$19,N55)+_xlfn.COUNTIFS($M$21:$M$28,$S$45,$N$21:$N$28,N55)</f>
        <v>0</v>
      </c>
      <c r="T55" s="435">
        <f>(_xlfn.COUNTIFS($M$8:$M$15,$T$45,$N$8:$N$15,N55))+_xlfn.COUNTIFS($M$17:$M$19,$T$45,$N$17:$N$19,N55)+_xlfn.COUNTIFS($M$21:$M$28,$T$45,$N$21:$N$28,N55)</f>
        <v>0</v>
      </c>
      <c r="U55" s="438"/>
      <c r="V55" s="395"/>
      <c r="W55" s="395"/>
      <c r="X55" s="437"/>
      <c r="Y55" s="437"/>
      <c r="Z55" s="489"/>
      <c r="AA55" s="489"/>
      <c r="AB55" s="489"/>
      <c r="AC55" s="489"/>
      <c r="AD55" s="489"/>
      <c r="AE55" s="489"/>
    </row>
    <row r="56" spans="3:31" ht="17.25">
      <c r="C56" s="697"/>
      <c r="D56" s="697"/>
      <c r="E56" s="697"/>
      <c r="F56" s="697"/>
      <c r="G56" s="697"/>
      <c r="H56" s="697"/>
      <c r="I56" s="697"/>
      <c r="J56" s="697"/>
      <c r="K56" s="697"/>
      <c r="L56" s="432"/>
      <c r="M56" s="433"/>
      <c r="N56" s="472" t="s">
        <v>274</v>
      </c>
      <c r="O56" s="473"/>
      <c r="P56" s="434">
        <f>(_xlfn.COUNTIFS($M$8:$M$15,$P$45,$N$8:$N$15,N56))+_xlfn.COUNTIFS($M$17:$M$19,$P$45,$N$17:$N$19,N56)+_xlfn.COUNTIFS($M$21:$M$28,$P$45,$N$21:$N$28,N56)</f>
        <v>0</v>
      </c>
      <c r="Q56" s="434">
        <f>(_xlfn.COUNTIFS($M$8:$M$15,$Q$45,$N$8:$N$15,N56))+_xlfn.COUNTIFS($M$17:$M$19,$Q$45,$N$17:$N$19,N56)+_xlfn.COUNTIFS($M$21:$M$28,$Q$45,$N$21:$N$28,N56)</f>
        <v>0</v>
      </c>
      <c r="R56" s="434">
        <f>(_xlfn.COUNTIFS($M$8:$M$15,$R$45,$N$8:$N$15,N56))+_xlfn.COUNTIFS($M$17:$M$19,$R$45,$N$17:$N$19,N56)+_xlfn.COUNTIFS($M$21:$M$28,$R$45,$N$21:$N$28,N56)</f>
        <v>0</v>
      </c>
      <c r="S56" s="434">
        <f>(_xlfn.COUNTIFS($M$8:$M$15,$S$45,$N$8:$N$15,N56))+_xlfn.COUNTIFS($M$17:$M$19,$S$45,$N$17:$N$19,N56)+_xlfn.COUNTIFS($M$21:$M$28,$S$45,$N$21:$N$28,N56)</f>
        <v>0</v>
      </c>
      <c r="T56" s="435">
        <f>(_xlfn.COUNTIFS($M$8:$M$15,$T$45,$N$8:$N$15,N56))+_xlfn.COUNTIFS($M$17:$M$19,$T$45,$N$17:$N$19,N56)+_xlfn.COUNTIFS($M$21:$M$28,$T$45,$N$21:$N$28,N56)</f>
        <v>0</v>
      </c>
      <c r="U56" s="438"/>
      <c r="V56" s="395"/>
      <c r="W56" s="395"/>
      <c r="X56" s="437"/>
      <c r="Y56" s="437"/>
      <c r="Z56" s="417"/>
      <c r="AA56" s="418"/>
      <c r="AB56" s="418"/>
      <c r="AC56" s="418"/>
      <c r="AD56" s="418"/>
      <c r="AE56" s="418"/>
    </row>
    <row r="57" spans="3:31" ht="17.25">
      <c r="C57" s="697"/>
      <c r="D57" s="697"/>
      <c r="E57" s="697"/>
      <c r="F57" s="697"/>
      <c r="G57" s="697"/>
      <c r="H57" s="697"/>
      <c r="I57" s="697"/>
      <c r="J57" s="697"/>
      <c r="K57" s="697"/>
      <c r="L57" s="432"/>
      <c r="M57" s="433"/>
      <c r="N57" s="472" t="s">
        <v>302</v>
      </c>
      <c r="O57" s="473"/>
      <c r="P57" s="434">
        <f>(_xlfn.COUNTIFS($M$8:$M$15,$P$45,$N$8:$N$15,N57))+_xlfn.COUNTIFS($M$17:$M$19,$P$45,$N$17:$N$19,N57)+_xlfn.COUNTIFS($M$21:$M$28,$P$45,$N$21:$N$28,N57)</f>
        <v>0</v>
      </c>
      <c r="Q57" s="434">
        <f>(_xlfn.COUNTIFS($M$8:$M$15,$Q$45,$N$8:$N$15,N57))+_xlfn.COUNTIFS($M$17:$M$19,$Q$45,$N$17:$N$19,N57)+_xlfn.COUNTIFS($M$21:$M$28,$Q$45,$N$21:$N$28,N57)</f>
        <v>1</v>
      </c>
      <c r="R57" s="434">
        <f>(_xlfn.COUNTIFS($M$8:$M$15,$R$45,$N$8:$N$15,N57))+_xlfn.COUNTIFS($M$17:$M$19,$R$45,$N$17:$N$19,N57)+_xlfn.COUNTIFS($M$21:$M$28,$R$45,$N$21:$N$28,N57)</f>
        <v>0</v>
      </c>
      <c r="S57" s="434">
        <f>(_xlfn.COUNTIFS($M$8:$M$15,$S$45,$N$8:$N$15,N57))+_xlfn.COUNTIFS($M$17:$M$19,$S$45,$N$17:$N$19,N57)+_xlfn.COUNTIFS($M$21:$M$28,$S$45,$N$21:$N$28,N57)</f>
        <v>0</v>
      </c>
      <c r="T57" s="435">
        <f>(_xlfn.COUNTIFS($M$8:$M$15,$T$45,$N$8:$N$15,N57))+_xlfn.COUNTIFS($M$17:$M$19,$T$45,$N$17:$N$19,N57)+_xlfn.COUNTIFS($M$21:$M$28,$T$45,$N$21:$N$28,N57)</f>
        <v>0</v>
      </c>
      <c r="U57" s="438"/>
      <c r="V57" s="395"/>
      <c r="W57" s="395"/>
      <c r="X57" s="437"/>
      <c r="Y57" s="437"/>
      <c r="Z57" s="490"/>
      <c r="AA57" s="490"/>
      <c r="AB57" s="490"/>
      <c r="AC57" s="490"/>
      <c r="AD57" s="490"/>
      <c r="AE57" s="490"/>
    </row>
    <row r="58" spans="3:31" ht="17.25">
      <c r="C58" s="697"/>
      <c r="D58" s="697"/>
      <c r="E58" s="697"/>
      <c r="F58" s="697"/>
      <c r="G58" s="697"/>
      <c r="H58" s="697"/>
      <c r="I58" s="697"/>
      <c r="J58" s="697"/>
      <c r="K58" s="697"/>
      <c r="L58" s="432"/>
      <c r="M58" s="440"/>
      <c r="N58" s="474" t="s">
        <v>311</v>
      </c>
      <c r="O58" s="475"/>
      <c r="P58" s="441">
        <f>SUM(P46:P57)</f>
        <v>0</v>
      </c>
      <c r="Q58" s="442">
        <f>SUM(Q46:Q57)</f>
        <v>1</v>
      </c>
      <c r="R58" s="442">
        <f>SUM(R46:R57)</f>
        <v>0</v>
      </c>
      <c r="S58" s="442">
        <f>SUM(S46:S57)</f>
        <v>0</v>
      </c>
      <c r="T58" s="443">
        <f>SUM(T46:T57)</f>
        <v>0</v>
      </c>
      <c r="U58" s="438"/>
      <c r="V58" s="395"/>
      <c r="W58" s="395"/>
      <c r="X58" s="437"/>
      <c r="Y58" s="437"/>
      <c r="Z58" s="430"/>
      <c r="AA58" s="432"/>
      <c r="AB58" s="432"/>
      <c r="AC58" s="432"/>
      <c r="AD58" s="432"/>
      <c r="AE58" s="432"/>
    </row>
    <row r="59" spans="2:31" ht="17.25">
      <c r="B59" s="721"/>
      <c r="C59" s="697"/>
      <c r="D59" s="697"/>
      <c r="E59" s="697"/>
      <c r="F59" s="697"/>
      <c r="G59" s="697"/>
      <c r="H59" s="697"/>
      <c r="I59" s="697"/>
      <c r="J59" s="697"/>
      <c r="K59" s="697"/>
      <c r="L59" s="432"/>
      <c r="M59" s="19"/>
      <c r="N59" s="722" t="s">
        <v>312</v>
      </c>
      <c r="O59" s="475"/>
      <c r="P59" s="446"/>
      <c r="Q59" s="446"/>
      <c r="R59" s="446"/>
      <c r="S59" s="446"/>
      <c r="T59" s="447">
        <f>SUM(P58:T58)</f>
        <v>1</v>
      </c>
      <c r="U59" s="438"/>
      <c r="V59" s="395"/>
      <c r="W59" s="395"/>
      <c r="X59" s="437"/>
      <c r="Y59" s="437"/>
      <c r="Z59" s="430"/>
      <c r="AA59" s="432"/>
      <c r="AB59" s="432"/>
      <c r="AC59" s="432"/>
      <c r="AD59" s="432"/>
      <c r="AE59" s="432"/>
    </row>
    <row r="60" spans="2:31" ht="18" thickBot="1">
      <c r="B60" s="697"/>
      <c r="C60" s="697"/>
      <c r="D60" s="697"/>
      <c r="E60" s="697"/>
      <c r="F60" s="697"/>
      <c r="G60" s="697"/>
      <c r="I60" s="697"/>
      <c r="J60" s="697"/>
      <c r="K60" s="697"/>
      <c r="L60" s="432"/>
      <c r="M60" s="448"/>
      <c r="N60" s="449"/>
      <c r="O60" s="449"/>
      <c r="P60" s="449"/>
      <c r="Q60" s="449"/>
      <c r="R60" s="449"/>
      <c r="S60" s="449"/>
      <c r="T60" s="449"/>
      <c r="U60" s="450"/>
      <c r="V60" s="395"/>
      <c r="W60" s="395"/>
      <c r="X60" s="437"/>
      <c r="Y60" s="437"/>
      <c r="Z60" s="430"/>
      <c r="AA60" s="432"/>
      <c r="AB60" s="432"/>
      <c r="AC60" s="432"/>
      <c r="AD60" s="432"/>
      <c r="AE60" s="432"/>
    </row>
    <row r="61" spans="12:31" ht="15">
      <c r="L61" s="432"/>
      <c r="V61" s="395"/>
      <c r="W61" s="395"/>
      <c r="X61" s="437"/>
      <c r="Y61" s="437"/>
      <c r="Z61" s="439"/>
      <c r="AA61" s="432"/>
      <c r="AB61" s="432"/>
      <c r="AC61" s="432"/>
      <c r="AD61" s="432"/>
      <c r="AE61" s="432"/>
    </row>
    <row r="62" spans="12:31" ht="15">
      <c r="L62" s="432"/>
      <c r="V62" s="395"/>
      <c r="W62" s="395"/>
      <c r="X62" s="395"/>
      <c r="Y62" s="395"/>
      <c r="Z62" s="395"/>
      <c r="AA62" s="395"/>
      <c r="AB62" s="120"/>
      <c r="AC62" s="120"/>
      <c r="AD62" s="120"/>
      <c r="AE62" s="120"/>
    </row>
    <row r="63" spans="12:27" ht="15">
      <c r="L63" s="432"/>
      <c r="V63" s="395"/>
      <c r="W63" s="395"/>
      <c r="X63" s="395"/>
      <c r="Y63" s="395"/>
      <c r="Z63" s="395"/>
      <c r="AA63" s="405"/>
    </row>
    <row r="64" spans="12:26" ht="15">
      <c r="L64" s="432"/>
      <c r="V64" s="120"/>
      <c r="W64" s="395"/>
      <c r="X64" s="395"/>
      <c r="Y64" s="395"/>
      <c r="Z64" s="395"/>
    </row>
    <row r="65" spans="12:26" ht="15">
      <c r="L65" s="676"/>
      <c r="W65" s="395"/>
      <c r="X65" s="395"/>
      <c r="Y65" s="395"/>
      <c r="Z65" s="395"/>
    </row>
    <row r="66" ht="15">
      <c r="L66" s="120"/>
    </row>
    <row r="67" ht="15">
      <c r="L67" s="120"/>
    </row>
    <row r="71" spans="10:13" ht="15" hidden="1">
      <c r="J71" s="121" t="s">
        <v>278</v>
      </c>
      <c r="L71" s="121" t="s">
        <v>262</v>
      </c>
      <c r="M71" s="121" t="s">
        <v>262</v>
      </c>
    </row>
    <row r="72" spans="10:13" ht="15" hidden="1">
      <c r="J72" s="121" t="s">
        <v>283</v>
      </c>
      <c r="L72" s="121" t="s">
        <v>231</v>
      </c>
      <c r="M72" s="121" t="s">
        <v>231</v>
      </c>
    </row>
    <row r="73" spans="12:13" ht="15" hidden="1">
      <c r="L73" s="121" t="s">
        <v>232</v>
      </c>
      <c r="M73" s="121" t="s">
        <v>232</v>
      </c>
    </row>
    <row r="74" spans="12:13" ht="15" hidden="1">
      <c r="L74" s="121" t="s">
        <v>263</v>
      </c>
      <c r="M74" s="121" t="s">
        <v>263</v>
      </c>
    </row>
    <row r="75" spans="12:13" ht="15" hidden="1">
      <c r="L75" s="121" t="s">
        <v>264</v>
      </c>
      <c r="M75" s="121" t="s">
        <v>264</v>
      </c>
    </row>
  </sheetData>
  <sheetProtection sheet="1" formatCells="0" formatRows="0" insertRows="0"/>
  <mergeCells count="21">
    <mergeCell ref="Y5:Y6"/>
    <mergeCell ref="B1:Z1"/>
    <mergeCell ref="C2:Z2"/>
    <mergeCell ref="B3:E3"/>
    <mergeCell ref="B4:D4"/>
    <mergeCell ref="E4:N4"/>
    <mergeCell ref="Z55:AE55"/>
    <mergeCell ref="O4:Z4"/>
    <mergeCell ref="D5:F5"/>
    <mergeCell ref="G5:N5"/>
    <mergeCell ref="O5:Q5"/>
    <mergeCell ref="Z57:AE57"/>
    <mergeCell ref="Z5:Z6"/>
    <mergeCell ref="B39:F39"/>
    <mergeCell ref="L39:N39"/>
    <mergeCell ref="B40:F40"/>
    <mergeCell ref="L40:N40"/>
    <mergeCell ref="B41:E41"/>
    <mergeCell ref="L41:N41"/>
    <mergeCell ref="B5:C5"/>
    <mergeCell ref="R5:X5"/>
  </mergeCells>
  <conditionalFormatting sqref="M8">
    <cfRule type="cellIs" priority="15" dxfId="13" operator="notEqual" stopIfTrue="1">
      <formula>$L8</formula>
    </cfRule>
  </conditionalFormatting>
  <conditionalFormatting sqref="M9:M15">
    <cfRule type="cellIs" priority="14" dxfId="13" operator="notEqual" stopIfTrue="1">
      <formula>$L9</formula>
    </cfRule>
  </conditionalFormatting>
  <conditionalFormatting sqref="M17">
    <cfRule type="cellIs" priority="13" dxfId="13" operator="notEqual" stopIfTrue="1">
      <formula>$L17</formula>
    </cfRule>
  </conditionalFormatting>
  <conditionalFormatting sqref="M18:M19">
    <cfRule type="cellIs" priority="12" dxfId="13" operator="notEqual" stopIfTrue="1">
      <formula>$L18</formula>
    </cfRule>
  </conditionalFormatting>
  <conditionalFormatting sqref="M21:M28">
    <cfRule type="cellIs" priority="11" dxfId="13" operator="notEqual" stopIfTrue="1">
      <formula>$L21</formula>
    </cfRule>
  </conditionalFormatting>
  <conditionalFormatting sqref="J8">
    <cfRule type="expression" priority="10" dxfId="9" stopIfTrue="1">
      <formula>AND(I8&gt;0,I8&lt;NOW(),ISBLANK(J8))</formula>
    </cfRule>
  </conditionalFormatting>
  <conditionalFormatting sqref="J9:J15">
    <cfRule type="expression" priority="9" dxfId="9" stopIfTrue="1">
      <formula>AND(I9&gt;0,I9&lt;NOW(),ISBLANK(J9))</formula>
    </cfRule>
  </conditionalFormatting>
  <conditionalFormatting sqref="J17:J19">
    <cfRule type="expression" priority="8" dxfId="9" stopIfTrue="1">
      <formula>AND(I17&gt;0,I17&lt;NOW(),ISBLANK(J17))</formula>
    </cfRule>
  </conditionalFormatting>
  <conditionalFormatting sqref="J21:J28">
    <cfRule type="expression" priority="7" dxfId="9" stopIfTrue="1">
      <formula>AND(I21&gt;0,I21&lt;NOW(),ISBLANK(J21))</formula>
    </cfRule>
  </conditionalFormatting>
  <conditionalFormatting sqref="O8 O9:P9 V8:X9 O11:P15 O17:P19 O21:P28 V11:X15 V17:X19 V21:X28">
    <cfRule type="cellIs" priority="5" dxfId="1" operator="greaterThan">
      <formula>$O40</formula>
    </cfRule>
    <cfRule type="cellIs" priority="6" dxfId="0" operator="greaterThan">
      <formula>O$39</formula>
    </cfRule>
  </conditionalFormatting>
  <conditionalFormatting sqref="Q8:U9 Q17:U19 Q11:U15 Q21:U28">
    <cfRule type="cellIs" priority="4" dxfId="1" operator="greaterThan">
      <formula>$O40</formula>
    </cfRule>
  </conditionalFormatting>
  <conditionalFormatting sqref="P8">
    <cfRule type="cellIs" priority="2" dxfId="1" operator="greaterThan">
      <formula>$O40</formula>
    </cfRule>
    <cfRule type="cellIs" priority="3" dxfId="0" operator="greaterThan">
      <formula>P$39</formula>
    </cfRule>
  </conditionalFormatting>
  <conditionalFormatting sqref="Q10:U10">
    <cfRule type="cellIs" priority="19" dxfId="1" operator="greaterThan">
      <formula>'Eau STEP'!#REF!</formula>
    </cfRule>
  </conditionalFormatting>
  <conditionalFormatting sqref="O10:P10 V10:X10">
    <cfRule type="cellIs" priority="22" dxfId="1" operator="greaterThan">
      <formula>'Eau STEP'!#REF!</formula>
    </cfRule>
    <cfRule type="cellIs" priority="23" dxfId="0" operator="greaterThan">
      <formula>O$39</formula>
    </cfRule>
  </conditionalFormatting>
  <dataValidations count="2">
    <dataValidation type="list" allowBlank="1" showInputMessage="1" showErrorMessage="1" sqref="L8:M28">
      <formula1>$L$71:$L$75</formula1>
    </dataValidation>
    <dataValidation type="list" allowBlank="1" showInputMessage="1" showErrorMessage="1" sqref="N8:N15 N17:N19 N21:N28">
      <formula1>$N$46:$N$57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2"/>
  <headerFooter>
    <oddHeader>&amp;C&amp;F&amp;R&amp;G</oddHeader>
    <oddFooter>&amp;LDate d'impression: &amp;D&amp;Rp. &amp;P/&amp;N</oddFooter>
  </headerFooter>
  <legacyDrawingHF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2:Y28"/>
  <sheetViews>
    <sheetView showZeros="0" zoomScalePageLayoutView="0" workbookViewId="0" topLeftCell="A1">
      <selection activeCell="B25" sqref="B25"/>
    </sheetView>
  </sheetViews>
  <sheetFormatPr defaultColWidth="11.421875" defaultRowHeight="12.75"/>
  <cols>
    <col min="1" max="1" width="9.140625" style="0" customWidth="1"/>
    <col min="2" max="2" width="47.7109375" style="0" customWidth="1"/>
    <col min="3" max="3" width="58.421875" style="0" hidden="1" customWidth="1"/>
    <col min="4" max="23" width="3.7109375" style="0" customWidth="1"/>
    <col min="24" max="24" width="11.00390625" style="0" customWidth="1"/>
  </cols>
  <sheetData>
    <row r="2" spans="1:2" ht="12.75">
      <c r="A2" s="15" t="s">
        <v>15</v>
      </c>
      <c r="B2" s="15">
        <f>+1!B4</f>
        <v>0</v>
      </c>
    </row>
    <row r="3" spans="1:25" ht="12.75">
      <c r="A3" s="556" t="s">
        <v>87</v>
      </c>
      <c r="B3" s="556"/>
      <c r="C3" s="556"/>
      <c r="D3" s="556"/>
      <c r="E3" s="556"/>
      <c r="F3" s="556"/>
      <c r="G3" s="556"/>
      <c r="H3" s="556"/>
      <c r="I3" s="556"/>
      <c r="J3" s="556"/>
      <c r="K3" s="556"/>
      <c r="L3" s="556"/>
      <c r="M3" s="556"/>
      <c r="N3" s="556"/>
      <c r="O3" s="556"/>
      <c r="P3" s="556"/>
      <c r="Q3" s="556"/>
      <c r="R3" s="556"/>
      <c r="S3" s="556"/>
      <c r="T3" s="556"/>
      <c r="U3" s="556"/>
      <c r="V3" s="556"/>
      <c r="W3" s="556"/>
      <c r="X3" s="556"/>
      <c r="Y3" s="556"/>
    </row>
    <row r="4" spans="4:23" ht="12.75">
      <c r="D4" s="7"/>
      <c r="E4" s="7"/>
      <c r="F4" s="7"/>
      <c r="G4" s="7"/>
      <c r="H4" s="7"/>
      <c r="I4" s="7"/>
      <c r="J4" s="7"/>
      <c r="K4" s="7"/>
      <c r="L4" s="7"/>
      <c r="M4" s="7"/>
      <c r="N4" s="7"/>
      <c r="O4" s="7"/>
      <c r="P4" s="7"/>
      <c r="Q4" s="7"/>
      <c r="R4" s="7"/>
      <c r="S4" s="7"/>
      <c r="T4" s="7"/>
      <c r="U4" s="7"/>
      <c r="V4" s="7"/>
      <c r="W4" s="7"/>
    </row>
    <row r="5" spans="1:25" ht="51">
      <c r="A5" s="16"/>
      <c r="B5" s="8" t="s">
        <v>88</v>
      </c>
      <c r="C5" s="9" t="s">
        <v>11</v>
      </c>
      <c r="D5" s="10"/>
      <c r="E5" s="10"/>
      <c r="F5" s="10"/>
      <c r="G5" s="10"/>
      <c r="H5" s="10"/>
      <c r="I5" s="10"/>
      <c r="J5" s="10"/>
      <c r="K5" s="10"/>
      <c r="L5" s="10"/>
      <c r="M5" s="10"/>
      <c r="N5" s="10"/>
      <c r="O5" s="10"/>
      <c r="P5" s="10"/>
      <c r="Q5" s="10"/>
      <c r="R5" s="10"/>
      <c r="S5" s="10"/>
      <c r="T5" s="10"/>
      <c r="U5" s="10"/>
      <c r="V5" s="10"/>
      <c r="W5" s="10"/>
      <c r="X5" s="11" t="s">
        <v>95</v>
      </c>
      <c r="Y5" s="8" t="s">
        <v>96</v>
      </c>
    </row>
    <row r="6" spans="1:25" s="595" customFormat="1" ht="11.25">
      <c r="A6" s="602">
        <v>7</v>
      </c>
      <c r="B6" s="590" t="s">
        <v>346</v>
      </c>
      <c r="C6" s="591"/>
      <c r="D6" s="592"/>
      <c r="E6" s="593"/>
      <c r="F6" s="593"/>
      <c r="G6" s="593"/>
      <c r="H6" s="593"/>
      <c r="I6" s="593"/>
      <c r="J6" s="593"/>
      <c r="K6" s="593"/>
      <c r="L6" s="593"/>
      <c r="M6" s="593"/>
      <c r="N6" s="593"/>
      <c r="O6" s="593"/>
      <c r="P6" s="593"/>
      <c r="Q6" s="593"/>
      <c r="R6" s="593"/>
      <c r="S6" s="593"/>
      <c r="T6" s="593"/>
      <c r="U6" s="593"/>
      <c r="V6" s="593"/>
      <c r="W6" s="593"/>
      <c r="X6" s="594"/>
      <c r="Y6" s="587"/>
    </row>
    <row r="7" spans="1:25" s="595" customFormat="1" ht="11.25">
      <c r="A7" s="603" t="s">
        <v>336</v>
      </c>
      <c r="B7" s="596" t="s">
        <v>347</v>
      </c>
      <c r="C7" s="589"/>
      <c r="D7" s="593"/>
      <c r="E7" s="593"/>
      <c r="F7" s="593"/>
      <c r="G7" s="593"/>
      <c r="H7" s="593"/>
      <c r="I7" s="593"/>
      <c r="J7" s="593"/>
      <c r="K7" s="593"/>
      <c r="L7" s="593"/>
      <c r="M7" s="593"/>
      <c r="N7" s="593"/>
      <c r="O7" s="593"/>
      <c r="P7" s="593"/>
      <c r="Q7" s="593"/>
      <c r="R7" s="593"/>
      <c r="S7" s="593"/>
      <c r="T7" s="593"/>
      <c r="U7" s="593"/>
      <c r="V7" s="593"/>
      <c r="W7" s="593"/>
      <c r="X7" s="593"/>
      <c r="Y7" s="587"/>
    </row>
    <row r="8" spans="1:25" s="595" customFormat="1" ht="11.25">
      <c r="A8" s="603" t="s">
        <v>337</v>
      </c>
      <c r="B8" s="597" t="s">
        <v>351</v>
      </c>
      <c r="C8" s="589" t="s">
        <v>12</v>
      </c>
      <c r="D8" s="598"/>
      <c r="E8" s="598"/>
      <c r="F8" s="598"/>
      <c r="G8" s="598"/>
      <c r="H8" s="598"/>
      <c r="I8" s="598"/>
      <c r="J8" s="598"/>
      <c r="K8" s="598"/>
      <c r="L8" s="598"/>
      <c r="M8" s="598"/>
      <c r="N8" s="598"/>
      <c r="O8" s="598"/>
      <c r="P8" s="598"/>
      <c r="Q8" s="598"/>
      <c r="R8" s="598"/>
      <c r="S8" s="598"/>
      <c r="T8" s="598"/>
      <c r="U8" s="598"/>
      <c r="V8" s="598"/>
      <c r="W8" s="598"/>
      <c r="X8" s="593">
        <f>SUM(D8:W8)</f>
        <v>0</v>
      </c>
      <c r="Y8" s="587" t="s">
        <v>89</v>
      </c>
    </row>
    <row r="9" spans="1:25" s="595" customFormat="1" ht="11.25">
      <c r="A9" s="603" t="s">
        <v>338</v>
      </c>
      <c r="B9" s="597" t="s">
        <v>352</v>
      </c>
      <c r="C9" s="589" t="s">
        <v>13</v>
      </c>
      <c r="D9" s="598">
        <f>IF(ISBLANK(D8),0,1)</f>
        <v>0</v>
      </c>
      <c r="E9" s="598">
        <f aca="true" t="shared" si="0" ref="E9:W9">IF(ISBLANK(E8),0,1)</f>
        <v>0</v>
      </c>
      <c r="F9" s="598">
        <f t="shared" si="0"/>
        <v>0</v>
      </c>
      <c r="G9" s="598">
        <f t="shared" si="0"/>
        <v>0</v>
      </c>
      <c r="H9" s="598">
        <f t="shared" si="0"/>
        <v>0</v>
      </c>
      <c r="I9" s="598">
        <f t="shared" si="0"/>
        <v>0</v>
      </c>
      <c r="J9" s="598">
        <f t="shared" si="0"/>
        <v>0</v>
      </c>
      <c r="K9" s="598">
        <f t="shared" si="0"/>
        <v>0</v>
      </c>
      <c r="L9" s="598">
        <f t="shared" si="0"/>
        <v>0</v>
      </c>
      <c r="M9" s="598">
        <f t="shared" si="0"/>
        <v>0</v>
      </c>
      <c r="N9" s="598">
        <f t="shared" si="0"/>
        <v>0</v>
      </c>
      <c r="O9" s="598">
        <f t="shared" si="0"/>
        <v>0</v>
      </c>
      <c r="P9" s="598">
        <f t="shared" si="0"/>
        <v>0</v>
      </c>
      <c r="Q9" s="598">
        <f t="shared" si="0"/>
        <v>0</v>
      </c>
      <c r="R9" s="598">
        <f t="shared" si="0"/>
        <v>0</v>
      </c>
      <c r="S9" s="598">
        <f t="shared" si="0"/>
        <v>0</v>
      </c>
      <c r="T9" s="598">
        <f t="shared" si="0"/>
        <v>0</v>
      </c>
      <c r="U9" s="598">
        <f t="shared" si="0"/>
        <v>0</v>
      </c>
      <c r="V9" s="598">
        <f t="shared" si="0"/>
        <v>0</v>
      </c>
      <c r="W9" s="598">
        <f t="shared" si="0"/>
        <v>0</v>
      </c>
      <c r="X9" s="593">
        <f>SUM(D9:W9)</f>
        <v>0</v>
      </c>
      <c r="Y9" s="587" t="s">
        <v>89</v>
      </c>
    </row>
    <row r="10" spans="1:25" s="595" customFormat="1" ht="11.25">
      <c r="A10" s="603" t="s">
        <v>339</v>
      </c>
      <c r="B10" s="597" t="s">
        <v>348</v>
      </c>
      <c r="C10" s="589" t="s">
        <v>14</v>
      </c>
      <c r="D10" s="599">
        <f>+D8</f>
        <v>0</v>
      </c>
      <c r="E10" s="599">
        <f aca="true" t="shared" si="1" ref="E10:W10">+E8</f>
        <v>0</v>
      </c>
      <c r="F10" s="599">
        <f t="shared" si="1"/>
        <v>0</v>
      </c>
      <c r="G10" s="599">
        <f t="shared" si="1"/>
        <v>0</v>
      </c>
      <c r="H10" s="599">
        <f t="shared" si="1"/>
        <v>0</v>
      </c>
      <c r="I10" s="599">
        <f t="shared" si="1"/>
        <v>0</v>
      </c>
      <c r="J10" s="599">
        <f t="shared" si="1"/>
        <v>0</v>
      </c>
      <c r="K10" s="599">
        <f t="shared" si="1"/>
        <v>0</v>
      </c>
      <c r="L10" s="599">
        <f t="shared" si="1"/>
        <v>0</v>
      </c>
      <c r="M10" s="599">
        <f t="shared" si="1"/>
        <v>0</v>
      </c>
      <c r="N10" s="599">
        <f t="shared" si="1"/>
        <v>0</v>
      </c>
      <c r="O10" s="599">
        <f t="shared" si="1"/>
        <v>0</v>
      </c>
      <c r="P10" s="599">
        <f t="shared" si="1"/>
        <v>0</v>
      </c>
      <c r="Q10" s="599">
        <f t="shared" si="1"/>
        <v>0</v>
      </c>
      <c r="R10" s="599">
        <f t="shared" si="1"/>
        <v>0</v>
      </c>
      <c r="S10" s="599">
        <f t="shared" si="1"/>
        <v>0</v>
      </c>
      <c r="T10" s="599">
        <f t="shared" si="1"/>
        <v>0</v>
      </c>
      <c r="U10" s="599">
        <f t="shared" si="1"/>
        <v>0</v>
      </c>
      <c r="V10" s="599">
        <f t="shared" si="1"/>
        <v>0</v>
      </c>
      <c r="W10" s="599">
        <f t="shared" si="1"/>
        <v>0</v>
      </c>
      <c r="X10" s="593">
        <f>SUM(D10:W10)</f>
        <v>0</v>
      </c>
      <c r="Y10" s="587" t="s">
        <v>89</v>
      </c>
    </row>
    <row r="11" spans="1:25" s="595" customFormat="1" ht="22.5">
      <c r="A11" s="603" t="s">
        <v>340</v>
      </c>
      <c r="B11" s="596" t="s">
        <v>349</v>
      </c>
      <c r="C11" s="589"/>
      <c r="D11" s="593"/>
      <c r="E11" s="593"/>
      <c r="F11" s="593"/>
      <c r="G11" s="593"/>
      <c r="H11" s="593"/>
      <c r="I11" s="593"/>
      <c r="J11" s="593"/>
      <c r="K11" s="593"/>
      <c r="L11" s="593"/>
      <c r="M11" s="593"/>
      <c r="N11" s="593"/>
      <c r="O11" s="593"/>
      <c r="P11" s="593"/>
      <c r="Q11" s="593"/>
      <c r="R11" s="593"/>
      <c r="S11" s="593"/>
      <c r="T11" s="593"/>
      <c r="U11" s="593"/>
      <c r="V11" s="593"/>
      <c r="W11" s="593"/>
      <c r="X11" s="593"/>
      <c r="Y11" s="587"/>
    </row>
    <row r="12" spans="1:25" s="595" customFormat="1" ht="11.25">
      <c r="A12" s="603" t="s">
        <v>341</v>
      </c>
      <c r="B12" s="597" t="s">
        <v>353</v>
      </c>
      <c r="C12" s="589"/>
      <c r="D12" s="598">
        <f>IF(ISBLANK(D13),0,1)</f>
        <v>0</v>
      </c>
      <c r="E12" s="598">
        <f aca="true" t="shared" si="2" ref="E12:W12">IF(ISBLANK(E13),0,1)</f>
        <v>0</v>
      </c>
      <c r="F12" s="598">
        <f t="shared" si="2"/>
        <v>0</v>
      </c>
      <c r="G12" s="598">
        <f t="shared" si="2"/>
        <v>0</v>
      </c>
      <c r="H12" s="598">
        <f t="shared" si="2"/>
        <v>0</v>
      </c>
      <c r="I12" s="598">
        <f t="shared" si="2"/>
        <v>0</v>
      </c>
      <c r="J12" s="598">
        <f t="shared" si="2"/>
        <v>0</v>
      </c>
      <c r="K12" s="598">
        <f t="shared" si="2"/>
        <v>0</v>
      </c>
      <c r="L12" s="598">
        <f t="shared" si="2"/>
        <v>0</v>
      </c>
      <c r="M12" s="598">
        <f t="shared" si="2"/>
        <v>0</v>
      </c>
      <c r="N12" s="598">
        <f t="shared" si="2"/>
        <v>0</v>
      </c>
      <c r="O12" s="598">
        <f t="shared" si="2"/>
        <v>0</v>
      </c>
      <c r="P12" s="598">
        <f t="shared" si="2"/>
        <v>0</v>
      </c>
      <c r="Q12" s="598">
        <f t="shared" si="2"/>
        <v>0</v>
      </c>
      <c r="R12" s="598">
        <f t="shared" si="2"/>
        <v>0</v>
      </c>
      <c r="S12" s="598">
        <f t="shared" si="2"/>
        <v>0</v>
      </c>
      <c r="T12" s="598">
        <f t="shared" si="2"/>
        <v>0</v>
      </c>
      <c r="U12" s="598">
        <f t="shared" si="2"/>
        <v>0</v>
      </c>
      <c r="V12" s="598">
        <f t="shared" si="2"/>
        <v>0</v>
      </c>
      <c r="W12" s="598">
        <f t="shared" si="2"/>
        <v>0</v>
      </c>
      <c r="X12" s="593">
        <f>SUM(D12:W12)</f>
        <v>0</v>
      </c>
      <c r="Y12" s="587" t="s">
        <v>89</v>
      </c>
    </row>
    <row r="13" spans="1:25" s="595" customFormat="1" ht="11.25">
      <c r="A13" s="603" t="s">
        <v>342</v>
      </c>
      <c r="B13" s="597" t="s">
        <v>354</v>
      </c>
      <c r="C13" s="589"/>
      <c r="D13" s="598"/>
      <c r="E13" s="598"/>
      <c r="F13" s="598"/>
      <c r="G13" s="598"/>
      <c r="H13" s="598"/>
      <c r="I13" s="598"/>
      <c r="J13" s="598"/>
      <c r="K13" s="598"/>
      <c r="L13" s="598"/>
      <c r="M13" s="598"/>
      <c r="N13" s="598"/>
      <c r="O13" s="598"/>
      <c r="P13" s="598"/>
      <c r="Q13" s="598"/>
      <c r="R13" s="598"/>
      <c r="S13" s="598"/>
      <c r="T13" s="598"/>
      <c r="U13" s="598"/>
      <c r="V13" s="598"/>
      <c r="W13" s="598"/>
      <c r="X13" s="593">
        <f>SUM(D13:W13)</f>
        <v>0</v>
      </c>
      <c r="Y13" s="587" t="s">
        <v>90</v>
      </c>
    </row>
    <row r="14" spans="1:25" s="595" customFormat="1" ht="11.25">
      <c r="A14" s="603" t="s">
        <v>343</v>
      </c>
      <c r="B14" s="597" t="s">
        <v>355</v>
      </c>
      <c r="C14" s="589"/>
      <c r="D14" s="598">
        <f>IF(ISBLANK(D13),0,1)</f>
        <v>0</v>
      </c>
      <c r="E14" s="598">
        <f aca="true" t="shared" si="3" ref="E14:W14">IF(ISBLANK(E13),0,1)</f>
        <v>0</v>
      </c>
      <c r="F14" s="598">
        <f t="shared" si="3"/>
        <v>0</v>
      </c>
      <c r="G14" s="598">
        <f t="shared" si="3"/>
        <v>0</v>
      </c>
      <c r="H14" s="598">
        <f t="shared" si="3"/>
        <v>0</v>
      </c>
      <c r="I14" s="598">
        <f t="shared" si="3"/>
        <v>0</v>
      </c>
      <c r="J14" s="598">
        <f t="shared" si="3"/>
        <v>0</v>
      </c>
      <c r="K14" s="598">
        <f t="shared" si="3"/>
        <v>0</v>
      </c>
      <c r="L14" s="598">
        <f t="shared" si="3"/>
        <v>0</v>
      </c>
      <c r="M14" s="598">
        <f t="shared" si="3"/>
        <v>0</v>
      </c>
      <c r="N14" s="598">
        <f t="shared" si="3"/>
        <v>0</v>
      </c>
      <c r="O14" s="598">
        <f t="shared" si="3"/>
        <v>0</v>
      </c>
      <c r="P14" s="598">
        <f t="shared" si="3"/>
        <v>0</v>
      </c>
      <c r="Q14" s="598">
        <f t="shared" si="3"/>
        <v>0</v>
      </c>
      <c r="R14" s="598">
        <f t="shared" si="3"/>
        <v>0</v>
      </c>
      <c r="S14" s="598">
        <f t="shared" si="3"/>
        <v>0</v>
      </c>
      <c r="T14" s="598">
        <f t="shared" si="3"/>
        <v>0</v>
      </c>
      <c r="U14" s="598">
        <f t="shared" si="3"/>
        <v>0</v>
      </c>
      <c r="V14" s="598">
        <f t="shared" si="3"/>
        <v>0</v>
      </c>
      <c r="W14" s="598">
        <f t="shared" si="3"/>
        <v>0</v>
      </c>
      <c r="X14" s="593">
        <f>SUM(D14:W14)</f>
        <v>0</v>
      </c>
      <c r="Y14" s="587" t="s">
        <v>89</v>
      </c>
    </row>
    <row r="16" ht="12.75">
      <c r="A16" s="586" t="s">
        <v>350</v>
      </c>
    </row>
    <row r="17" spans="1:2" ht="12.75">
      <c r="A17" s="12"/>
      <c r="B17" t="s">
        <v>91</v>
      </c>
    </row>
    <row r="18" spans="1:2" ht="14.25">
      <c r="A18" s="13">
        <v>1</v>
      </c>
      <c r="B18" t="s">
        <v>92</v>
      </c>
    </row>
    <row r="19" spans="1:2" ht="14.25">
      <c r="A19" s="13">
        <v>2</v>
      </c>
      <c r="B19" s="588" t="s">
        <v>356</v>
      </c>
    </row>
    <row r="20" spans="1:2" ht="14.25">
      <c r="A20" s="13"/>
      <c r="B20" s="600" t="s">
        <v>357</v>
      </c>
    </row>
    <row r="21" spans="1:2" ht="14.25">
      <c r="A21" s="13"/>
      <c r="B21" s="600" t="s">
        <v>358</v>
      </c>
    </row>
    <row r="22" spans="1:2" ht="14.25">
      <c r="A22" s="13"/>
      <c r="B22" s="600" t="s">
        <v>359</v>
      </c>
    </row>
    <row r="23" spans="1:2" ht="14.25">
      <c r="A23" s="13">
        <v>3</v>
      </c>
      <c r="B23" s="480" t="s">
        <v>360</v>
      </c>
    </row>
    <row r="24" spans="1:2" ht="14.25">
      <c r="A24" s="13">
        <v>4</v>
      </c>
      <c r="B24" s="588" t="s">
        <v>361</v>
      </c>
    </row>
    <row r="25" spans="1:2" ht="14.25">
      <c r="A25" s="13">
        <v>5</v>
      </c>
      <c r="B25" s="480" t="s">
        <v>362</v>
      </c>
    </row>
    <row r="26" ht="12.75">
      <c r="B26" s="14"/>
    </row>
    <row r="27" spans="1:2" ht="12.75">
      <c r="A27" s="14" t="s">
        <v>93</v>
      </c>
      <c r="B27" s="14"/>
    </row>
    <row r="28" ht="12.75">
      <c r="A28" t="s">
        <v>94</v>
      </c>
    </row>
  </sheetData>
  <sheetProtection/>
  <mergeCells count="1">
    <mergeCell ref="A3:Y3"/>
  </mergeCells>
  <printOptions/>
  <pageMargins left="0.7480314960629921" right="0.7480314960629921" top="0.984251968503937" bottom="0.984251968503937" header="0.5118110236220472" footer="0.5118110236220472"/>
  <pageSetup fitToHeight="0" fitToWidth="1" horizontalDpi="600" verticalDpi="600" orientation="landscape" paperSize="9" scale="86" r:id="rId2"/>
  <headerFooter alignWithMargins="0">
    <oddHeader>&amp;C&amp;F&amp;R&amp;8&amp;G</oddHeader>
    <oddFooter>&amp;L&amp;8Date d'impression: &amp;D&amp;R&amp;8p. &amp;P/&amp;N</oddFooter>
  </headerFooter>
  <legacyDrawingHF r:id="rId1"/>
</worksheet>
</file>

<file path=xl/worksheets/sheet13.xml><?xml version="1.0" encoding="utf-8"?>
<worksheet xmlns="http://schemas.openxmlformats.org/spreadsheetml/2006/main" xmlns:r="http://schemas.openxmlformats.org/officeDocument/2006/relationships">
  <sheetPr codeName="Sheet13"/>
  <dimension ref="B1:Q48"/>
  <sheetViews>
    <sheetView zoomScalePageLayoutView="0" workbookViewId="0" topLeftCell="A1">
      <selection activeCell="F5" sqref="F5"/>
    </sheetView>
  </sheetViews>
  <sheetFormatPr defaultColWidth="11.421875" defaultRowHeight="12.75"/>
  <cols>
    <col min="1" max="1" width="2.7109375" style="0" customWidth="1"/>
    <col min="2" max="2" width="18.7109375" style="0" customWidth="1"/>
    <col min="3" max="16" width="8.8515625" style="0" customWidth="1"/>
    <col min="17" max="17" width="31.00390625" style="0" customWidth="1"/>
  </cols>
  <sheetData>
    <row r="1" spans="2:3" ht="12.75">
      <c r="B1" t="s">
        <v>134</v>
      </c>
      <c r="C1">
        <f>1!B4</f>
        <v>0</v>
      </c>
    </row>
    <row r="2" spans="2:17" ht="15.75" thickBot="1">
      <c r="B2" s="36" t="s">
        <v>119</v>
      </c>
      <c r="C2" s="1"/>
      <c r="D2" s="1"/>
      <c r="E2" s="55"/>
      <c r="F2" s="1" t="s">
        <v>113</v>
      </c>
      <c r="G2" s="1"/>
      <c r="H2" s="1"/>
      <c r="I2" s="1"/>
      <c r="J2" s="1"/>
      <c r="K2" s="1"/>
      <c r="L2" s="1"/>
      <c r="M2" s="1"/>
      <c r="N2" s="1"/>
      <c r="O2" s="1"/>
      <c r="P2" s="1"/>
      <c r="Q2" s="1"/>
    </row>
    <row r="3" spans="2:17" ht="15.75" thickBot="1">
      <c r="B3" s="557" t="s">
        <v>120</v>
      </c>
      <c r="C3" s="558"/>
      <c r="D3" s="558"/>
      <c r="E3" s="558"/>
      <c r="F3" s="558"/>
      <c r="G3" s="558"/>
      <c r="H3" s="558"/>
      <c r="I3" s="558"/>
      <c r="J3" s="558"/>
      <c r="K3" s="558"/>
      <c r="L3" s="558"/>
      <c r="M3" s="558"/>
      <c r="N3" s="558"/>
      <c r="O3" s="558"/>
      <c r="P3" s="558"/>
      <c r="Q3" s="559"/>
    </row>
    <row r="4" spans="2:17" ht="15" thickBot="1">
      <c r="B4" s="33" t="s">
        <v>121</v>
      </c>
      <c r="C4" s="43"/>
      <c r="D4" s="51"/>
      <c r="E4" s="51"/>
      <c r="F4" s="51"/>
      <c r="G4" s="51"/>
      <c r="H4" s="51"/>
      <c r="I4" s="51"/>
      <c r="J4" s="51"/>
      <c r="K4" s="51"/>
      <c r="L4" s="51"/>
      <c r="M4" s="51"/>
      <c r="N4" s="51"/>
      <c r="O4" s="51"/>
      <c r="P4" s="51"/>
      <c r="Q4" s="56" t="s">
        <v>131</v>
      </c>
    </row>
    <row r="5" spans="2:17" ht="27" customHeight="1">
      <c r="B5" s="65" t="s">
        <v>122</v>
      </c>
      <c r="C5" s="64"/>
      <c r="D5" s="52"/>
      <c r="E5" s="52"/>
      <c r="F5" s="52"/>
      <c r="G5" s="52"/>
      <c r="H5" s="52"/>
      <c r="I5" s="52"/>
      <c r="J5" s="52"/>
      <c r="K5" s="52"/>
      <c r="L5" s="52"/>
      <c r="M5" s="52"/>
      <c r="N5" s="52"/>
      <c r="O5" s="52"/>
      <c r="P5" s="52"/>
      <c r="Q5" s="57" t="s">
        <v>132</v>
      </c>
    </row>
    <row r="6" spans="2:17" ht="27" customHeight="1">
      <c r="B6" s="34" t="s">
        <v>123</v>
      </c>
      <c r="C6" s="44"/>
      <c r="D6" s="53"/>
      <c r="E6" s="53"/>
      <c r="F6" s="53"/>
      <c r="G6" s="53"/>
      <c r="H6" s="53"/>
      <c r="I6" s="53"/>
      <c r="J6" s="53"/>
      <c r="K6" s="53"/>
      <c r="L6" s="53"/>
      <c r="M6" s="53"/>
      <c r="N6" s="53"/>
      <c r="O6" s="53"/>
      <c r="P6" s="53"/>
      <c r="Q6" s="58"/>
    </row>
    <row r="7" spans="2:17" ht="40.5">
      <c r="B7" s="34" t="s">
        <v>124</v>
      </c>
      <c r="C7" s="44"/>
      <c r="D7" s="53"/>
      <c r="E7" s="53"/>
      <c r="F7" s="53"/>
      <c r="G7" s="53"/>
      <c r="H7" s="53"/>
      <c r="I7" s="53"/>
      <c r="J7" s="53"/>
      <c r="K7" s="53"/>
      <c r="L7" s="53"/>
      <c r="M7" s="53"/>
      <c r="N7" s="53"/>
      <c r="O7" s="53"/>
      <c r="P7" s="53"/>
      <c r="Q7" s="58"/>
    </row>
    <row r="8" spans="2:17" ht="27" customHeight="1">
      <c r="B8" s="34" t="s">
        <v>125</v>
      </c>
      <c r="C8" s="44"/>
      <c r="D8" s="53"/>
      <c r="E8" s="53"/>
      <c r="F8" s="53"/>
      <c r="G8" s="53"/>
      <c r="H8" s="53"/>
      <c r="I8" s="53"/>
      <c r="J8" s="53"/>
      <c r="K8" s="53"/>
      <c r="L8" s="53"/>
      <c r="M8" s="53"/>
      <c r="N8" s="53"/>
      <c r="O8" s="53"/>
      <c r="P8" s="53"/>
      <c r="Q8" s="58"/>
    </row>
    <row r="9" spans="2:17" ht="54.75" thickBot="1">
      <c r="B9" s="35" t="s">
        <v>126</v>
      </c>
      <c r="C9" s="45"/>
      <c r="D9" s="54"/>
      <c r="E9" s="54"/>
      <c r="F9" s="54"/>
      <c r="G9" s="54"/>
      <c r="H9" s="54"/>
      <c r="I9" s="54"/>
      <c r="J9" s="54"/>
      <c r="K9" s="54"/>
      <c r="L9" s="54"/>
      <c r="M9" s="54"/>
      <c r="N9" s="54"/>
      <c r="O9" s="54"/>
      <c r="P9" s="54"/>
      <c r="Q9" s="59" t="s">
        <v>133</v>
      </c>
    </row>
    <row r="10" spans="2:17" ht="15.75" thickBot="1">
      <c r="B10" s="37" t="s">
        <v>118</v>
      </c>
      <c r="C10" s="37"/>
      <c r="D10" s="37"/>
      <c r="E10" s="37"/>
      <c r="F10" s="37"/>
      <c r="G10" s="37"/>
      <c r="H10" s="37"/>
      <c r="I10" s="37"/>
      <c r="J10" s="37"/>
      <c r="K10" s="37"/>
      <c r="L10" s="37"/>
      <c r="M10" s="37"/>
      <c r="N10" s="37"/>
      <c r="O10" s="37"/>
      <c r="P10" s="37"/>
      <c r="Q10" s="37"/>
    </row>
    <row r="11" spans="2:17" ht="15.75" thickBot="1">
      <c r="B11" s="557" t="s">
        <v>127</v>
      </c>
      <c r="C11" s="558"/>
      <c r="D11" s="558"/>
      <c r="E11" s="558"/>
      <c r="F11" s="558"/>
      <c r="G11" s="558"/>
      <c r="H11" s="558"/>
      <c r="I11" s="558"/>
      <c r="J11" s="558"/>
      <c r="K11" s="558"/>
      <c r="L11" s="558"/>
      <c r="M11" s="558"/>
      <c r="N11" s="558"/>
      <c r="O11" s="558"/>
      <c r="P11" s="558"/>
      <c r="Q11" s="559"/>
    </row>
    <row r="12" spans="2:17" ht="15" thickBot="1">
      <c r="B12" s="38" t="s">
        <v>128</v>
      </c>
      <c r="C12" s="46">
        <f>+C$3</f>
        <v>0</v>
      </c>
      <c r="D12" s="46">
        <f aca="true" t="shared" si="0" ref="D12:P12">+D$3</f>
        <v>0</v>
      </c>
      <c r="E12" s="46">
        <f t="shared" si="0"/>
        <v>0</v>
      </c>
      <c r="F12" s="46">
        <f t="shared" si="0"/>
        <v>0</v>
      </c>
      <c r="G12" s="46"/>
      <c r="H12" s="46"/>
      <c r="I12" s="46"/>
      <c r="J12" s="46"/>
      <c r="K12" s="46"/>
      <c r="L12" s="46"/>
      <c r="M12" s="46"/>
      <c r="N12" s="46">
        <f t="shared" si="0"/>
        <v>0</v>
      </c>
      <c r="O12" s="46">
        <f t="shared" si="0"/>
        <v>0</v>
      </c>
      <c r="P12" s="46">
        <f t="shared" si="0"/>
        <v>0</v>
      </c>
      <c r="Q12" s="56" t="s">
        <v>131</v>
      </c>
    </row>
    <row r="13" spans="2:17" ht="14.25">
      <c r="B13" s="39"/>
      <c r="C13" s="47"/>
      <c r="D13" s="47"/>
      <c r="E13" s="47"/>
      <c r="F13" s="47"/>
      <c r="G13" s="47"/>
      <c r="H13" s="47"/>
      <c r="I13" s="47"/>
      <c r="J13" s="47"/>
      <c r="K13" s="47"/>
      <c r="L13" s="47"/>
      <c r="M13" s="47"/>
      <c r="N13" s="47"/>
      <c r="O13" s="47"/>
      <c r="P13" s="47"/>
      <c r="Q13" s="60"/>
    </row>
    <row r="14" spans="2:17" ht="14.25">
      <c r="B14" s="40"/>
      <c r="C14" s="48"/>
      <c r="D14" s="48"/>
      <c r="E14" s="48"/>
      <c r="F14" s="48"/>
      <c r="G14" s="48"/>
      <c r="H14" s="48"/>
      <c r="I14" s="48"/>
      <c r="J14" s="48"/>
      <c r="K14" s="48"/>
      <c r="L14" s="48"/>
      <c r="M14" s="48"/>
      <c r="N14" s="48"/>
      <c r="O14" s="48"/>
      <c r="P14" s="48"/>
      <c r="Q14" s="61"/>
    </row>
    <row r="15" spans="2:17" ht="14.25">
      <c r="B15" s="40"/>
      <c r="C15" s="48"/>
      <c r="D15" s="48"/>
      <c r="E15" s="48"/>
      <c r="F15" s="48"/>
      <c r="G15" s="48"/>
      <c r="H15" s="48"/>
      <c r="I15" s="48"/>
      <c r="J15" s="48"/>
      <c r="K15" s="48"/>
      <c r="L15" s="48"/>
      <c r="M15" s="48"/>
      <c r="N15" s="48"/>
      <c r="O15" s="48"/>
      <c r="P15" s="48"/>
      <c r="Q15" s="61"/>
    </row>
    <row r="16" spans="2:17" ht="14.25">
      <c r="B16" s="40"/>
      <c r="C16" s="48"/>
      <c r="D16" s="48"/>
      <c r="E16" s="48"/>
      <c r="F16" s="48"/>
      <c r="G16" s="48"/>
      <c r="H16" s="48"/>
      <c r="I16" s="48"/>
      <c r="J16" s="48"/>
      <c r="K16" s="48"/>
      <c r="L16" s="48"/>
      <c r="M16" s="48"/>
      <c r="N16" s="48"/>
      <c r="O16" s="48"/>
      <c r="P16" s="48"/>
      <c r="Q16" s="61"/>
    </row>
    <row r="17" spans="2:17" ht="14.25">
      <c r="B17" s="40"/>
      <c r="C17" s="48"/>
      <c r="D17" s="48"/>
      <c r="E17" s="48"/>
      <c r="F17" s="48"/>
      <c r="G17" s="48"/>
      <c r="H17" s="48"/>
      <c r="I17" s="48"/>
      <c r="J17" s="48"/>
      <c r="K17" s="48"/>
      <c r="L17" s="48"/>
      <c r="M17" s="48"/>
      <c r="N17" s="48"/>
      <c r="O17" s="48"/>
      <c r="P17" s="48"/>
      <c r="Q17" s="61"/>
    </row>
    <row r="18" spans="2:17" ht="14.25">
      <c r="B18" s="40"/>
      <c r="C18" s="48"/>
      <c r="D18" s="48"/>
      <c r="E18" s="48"/>
      <c r="F18" s="48"/>
      <c r="G18" s="48"/>
      <c r="H18" s="48"/>
      <c r="I18" s="48"/>
      <c r="J18" s="48"/>
      <c r="K18" s="48"/>
      <c r="L18" s="48"/>
      <c r="M18" s="48"/>
      <c r="N18" s="48"/>
      <c r="O18" s="48"/>
      <c r="P18" s="48"/>
      <c r="Q18" s="61"/>
    </row>
    <row r="19" spans="2:17" ht="14.25">
      <c r="B19" s="40"/>
      <c r="C19" s="48"/>
      <c r="D19" s="48"/>
      <c r="E19" s="48"/>
      <c r="F19" s="48"/>
      <c r="G19" s="48"/>
      <c r="H19" s="48"/>
      <c r="I19" s="48"/>
      <c r="J19" s="48"/>
      <c r="K19" s="48"/>
      <c r="L19" s="48"/>
      <c r="M19" s="48"/>
      <c r="N19" s="48"/>
      <c r="O19" s="48"/>
      <c r="P19" s="48"/>
      <c r="Q19" s="61"/>
    </row>
    <row r="20" spans="2:17" ht="14.25">
      <c r="B20" s="40"/>
      <c r="C20" s="48"/>
      <c r="D20" s="48"/>
      <c r="E20" s="48"/>
      <c r="F20" s="48"/>
      <c r="G20" s="48"/>
      <c r="H20" s="48"/>
      <c r="I20" s="48"/>
      <c r="J20" s="48"/>
      <c r="K20" s="48"/>
      <c r="L20" s="48"/>
      <c r="M20" s="48"/>
      <c r="N20" s="48"/>
      <c r="O20" s="48"/>
      <c r="P20" s="48"/>
      <c r="Q20" s="61"/>
    </row>
    <row r="21" spans="2:17" ht="14.25">
      <c r="B21" s="40"/>
      <c r="C21" s="48"/>
      <c r="D21" s="48"/>
      <c r="E21" s="48"/>
      <c r="F21" s="48"/>
      <c r="G21" s="48"/>
      <c r="H21" s="48"/>
      <c r="I21" s="48"/>
      <c r="J21" s="48"/>
      <c r="K21" s="48"/>
      <c r="L21" s="48"/>
      <c r="M21" s="48"/>
      <c r="N21" s="48"/>
      <c r="O21" s="48"/>
      <c r="P21" s="48"/>
      <c r="Q21" s="61"/>
    </row>
    <row r="22" spans="2:17" ht="15" thickBot="1">
      <c r="B22" s="41"/>
      <c r="C22" s="49"/>
      <c r="D22" s="49"/>
      <c r="E22" s="49"/>
      <c r="F22" s="49"/>
      <c r="G22" s="49"/>
      <c r="H22" s="49"/>
      <c r="I22" s="49"/>
      <c r="J22" s="49"/>
      <c r="K22" s="49"/>
      <c r="L22" s="49"/>
      <c r="M22" s="49"/>
      <c r="N22" s="49"/>
      <c r="O22" s="49"/>
      <c r="P22" s="49"/>
      <c r="Q22" s="62"/>
    </row>
    <row r="23" spans="2:17" ht="15.75" thickBot="1">
      <c r="B23" s="42"/>
      <c r="C23" s="42"/>
      <c r="D23" s="42"/>
      <c r="E23" s="42"/>
      <c r="F23" s="42"/>
      <c r="G23" s="42"/>
      <c r="H23" s="42"/>
      <c r="I23" s="42"/>
      <c r="J23" s="42"/>
      <c r="K23" s="42"/>
      <c r="L23" s="42"/>
      <c r="M23" s="42"/>
      <c r="N23" s="42"/>
      <c r="O23" s="42"/>
      <c r="P23" s="42"/>
      <c r="Q23" s="42"/>
    </row>
    <row r="24" spans="2:17" ht="15.75" thickBot="1">
      <c r="B24" s="557" t="s">
        <v>129</v>
      </c>
      <c r="C24" s="558"/>
      <c r="D24" s="558"/>
      <c r="E24" s="558"/>
      <c r="F24" s="558"/>
      <c r="G24" s="558"/>
      <c r="H24" s="558"/>
      <c r="I24" s="558"/>
      <c r="J24" s="558"/>
      <c r="K24" s="558"/>
      <c r="L24" s="558"/>
      <c r="M24" s="558"/>
      <c r="N24" s="558"/>
      <c r="O24" s="558"/>
      <c r="P24" s="558"/>
      <c r="Q24" s="559"/>
    </row>
    <row r="25" spans="2:17" ht="15" thickBot="1">
      <c r="B25" s="38" t="s">
        <v>128</v>
      </c>
      <c r="C25" s="46">
        <f>+C$3</f>
        <v>0</v>
      </c>
      <c r="D25" s="46">
        <f aca="true" t="shared" si="1" ref="D25:P25">+D$3</f>
        <v>0</v>
      </c>
      <c r="E25" s="46">
        <f t="shared" si="1"/>
        <v>0</v>
      </c>
      <c r="F25" s="46">
        <f t="shared" si="1"/>
        <v>0</v>
      </c>
      <c r="G25" s="46"/>
      <c r="H25" s="46"/>
      <c r="I25" s="46"/>
      <c r="J25" s="46"/>
      <c r="K25" s="46"/>
      <c r="L25" s="46"/>
      <c r="M25" s="46"/>
      <c r="N25" s="46">
        <f t="shared" si="1"/>
        <v>0</v>
      </c>
      <c r="O25" s="46">
        <f t="shared" si="1"/>
        <v>0</v>
      </c>
      <c r="P25" s="46">
        <f t="shared" si="1"/>
        <v>0</v>
      </c>
      <c r="Q25" s="56" t="s">
        <v>131</v>
      </c>
    </row>
    <row r="26" spans="2:17" ht="14.25">
      <c r="B26" s="39"/>
      <c r="C26" s="50">
        <f aca="true" t="shared" si="2" ref="C26:P35">+IF(ISNUMBER(C$8),IF(OR(ISTEXT(C13),ISBLANK(C13)),IF((C13="droog")*(ISNUMBER(C$7)*ISNUMBER(C$5)),CONCATENATE("&gt;",C$7-C$8-C$5),C13),C13-C$8),"")</f>
      </c>
      <c r="D26" s="50">
        <f t="shared" si="2"/>
      </c>
      <c r="E26" s="50">
        <f t="shared" si="2"/>
      </c>
      <c r="F26" s="50">
        <f t="shared" si="2"/>
      </c>
      <c r="G26" s="50"/>
      <c r="H26" s="50"/>
      <c r="I26" s="50"/>
      <c r="J26" s="50"/>
      <c r="K26" s="50"/>
      <c r="L26" s="50"/>
      <c r="M26" s="50"/>
      <c r="N26" s="50">
        <f t="shared" si="2"/>
      </c>
      <c r="O26" s="50">
        <f t="shared" si="2"/>
      </c>
      <c r="P26" s="50">
        <f t="shared" si="2"/>
      </c>
      <c r="Q26" s="60"/>
    </row>
    <row r="27" spans="2:17" ht="14.25">
      <c r="B27" s="40"/>
      <c r="C27" s="50">
        <f t="shared" si="2"/>
      </c>
      <c r="D27" s="50">
        <f t="shared" si="2"/>
      </c>
      <c r="E27" s="50">
        <f t="shared" si="2"/>
      </c>
      <c r="F27" s="50">
        <f t="shared" si="2"/>
      </c>
      <c r="G27" s="50"/>
      <c r="H27" s="50"/>
      <c r="I27" s="50"/>
      <c r="J27" s="50"/>
      <c r="K27" s="50"/>
      <c r="L27" s="50"/>
      <c r="M27" s="50"/>
      <c r="N27" s="50">
        <f t="shared" si="2"/>
      </c>
      <c r="O27" s="50">
        <f t="shared" si="2"/>
      </c>
      <c r="P27" s="50">
        <f t="shared" si="2"/>
      </c>
      <c r="Q27" s="61"/>
    </row>
    <row r="28" spans="2:17" ht="14.25">
      <c r="B28" s="40"/>
      <c r="C28" s="50">
        <f t="shared" si="2"/>
      </c>
      <c r="D28" s="50">
        <f t="shared" si="2"/>
      </c>
      <c r="E28" s="50">
        <f t="shared" si="2"/>
      </c>
      <c r="F28" s="50">
        <f t="shared" si="2"/>
      </c>
      <c r="G28" s="50"/>
      <c r="H28" s="50"/>
      <c r="I28" s="50"/>
      <c r="J28" s="50"/>
      <c r="K28" s="50"/>
      <c r="L28" s="50"/>
      <c r="M28" s="50"/>
      <c r="N28" s="50">
        <f t="shared" si="2"/>
      </c>
      <c r="O28" s="50">
        <f t="shared" si="2"/>
      </c>
      <c r="P28" s="50">
        <f t="shared" si="2"/>
      </c>
      <c r="Q28" s="61"/>
    </row>
    <row r="29" spans="2:17" ht="14.25">
      <c r="B29" s="40"/>
      <c r="C29" s="50">
        <f t="shared" si="2"/>
      </c>
      <c r="D29" s="50">
        <f t="shared" si="2"/>
      </c>
      <c r="E29" s="50">
        <f t="shared" si="2"/>
      </c>
      <c r="F29" s="50">
        <f t="shared" si="2"/>
      </c>
      <c r="G29" s="50"/>
      <c r="H29" s="50"/>
      <c r="I29" s="50"/>
      <c r="J29" s="50"/>
      <c r="K29" s="50"/>
      <c r="L29" s="50"/>
      <c r="M29" s="50"/>
      <c r="N29" s="50">
        <f t="shared" si="2"/>
      </c>
      <c r="O29" s="50">
        <f t="shared" si="2"/>
      </c>
      <c r="P29" s="50">
        <f t="shared" si="2"/>
      </c>
      <c r="Q29" s="61"/>
    </row>
    <row r="30" spans="2:17" ht="14.25">
      <c r="B30" s="40"/>
      <c r="C30" s="50">
        <f t="shared" si="2"/>
      </c>
      <c r="D30" s="50">
        <f t="shared" si="2"/>
      </c>
      <c r="E30" s="50">
        <f t="shared" si="2"/>
      </c>
      <c r="F30" s="50">
        <f t="shared" si="2"/>
      </c>
      <c r="G30" s="50"/>
      <c r="H30" s="50"/>
      <c r="I30" s="50"/>
      <c r="J30" s="50"/>
      <c r="K30" s="50"/>
      <c r="L30" s="50"/>
      <c r="M30" s="50"/>
      <c r="N30" s="50">
        <f t="shared" si="2"/>
      </c>
      <c r="O30" s="50">
        <f t="shared" si="2"/>
      </c>
      <c r="P30" s="50">
        <f t="shared" si="2"/>
      </c>
      <c r="Q30" s="61"/>
    </row>
    <row r="31" spans="2:17" ht="14.25">
      <c r="B31" s="40"/>
      <c r="C31" s="50">
        <f t="shared" si="2"/>
      </c>
      <c r="D31" s="50">
        <f t="shared" si="2"/>
      </c>
      <c r="E31" s="50">
        <f t="shared" si="2"/>
      </c>
      <c r="F31" s="50">
        <f t="shared" si="2"/>
      </c>
      <c r="G31" s="50"/>
      <c r="H31" s="50"/>
      <c r="I31" s="50"/>
      <c r="J31" s="50"/>
      <c r="K31" s="50"/>
      <c r="L31" s="50"/>
      <c r="M31" s="50"/>
      <c r="N31" s="50">
        <f t="shared" si="2"/>
      </c>
      <c r="O31" s="50">
        <f t="shared" si="2"/>
      </c>
      <c r="P31" s="50">
        <f t="shared" si="2"/>
      </c>
      <c r="Q31" s="61"/>
    </row>
    <row r="32" spans="2:17" ht="14.25">
      <c r="B32" s="40"/>
      <c r="C32" s="50">
        <f t="shared" si="2"/>
      </c>
      <c r="D32" s="50">
        <f t="shared" si="2"/>
      </c>
      <c r="E32" s="50">
        <f t="shared" si="2"/>
      </c>
      <c r="F32" s="50">
        <f t="shared" si="2"/>
      </c>
      <c r="G32" s="50"/>
      <c r="H32" s="50"/>
      <c r="I32" s="50"/>
      <c r="J32" s="50"/>
      <c r="K32" s="50"/>
      <c r="L32" s="50"/>
      <c r="M32" s="50"/>
      <c r="N32" s="50">
        <f t="shared" si="2"/>
      </c>
      <c r="O32" s="50">
        <f t="shared" si="2"/>
      </c>
      <c r="P32" s="50">
        <f t="shared" si="2"/>
      </c>
      <c r="Q32" s="61"/>
    </row>
    <row r="33" spans="2:17" ht="14.25">
      <c r="B33" s="40"/>
      <c r="C33" s="50">
        <f t="shared" si="2"/>
      </c>
      <c r="D33" s="50">
        <f t="shared" si="2"/>
      </c>
      <c r="E33" s="50">
        <f t="shared" si="2"/>
      </c>
      <c r="F33" s="50">
        <f t="shared" si="2"/>
      </c>
      <c r="G33" s="50"/>
      <c r="H33" s="50"/>
      <c r="I33" s="50"/>
      <c r="J33" s="50"/>
      <c r="K33" s="50"/>
      <c r="L33" s="50"/>
      <c r="M33" s="50"/>
      <c r="N33" s="50">
        <f t="shared" si="2"/>
      </c>
      <c r="O33" s="50">
        <f t="shared" si="2"/>
      </c>
      <c r="P33" s="50">
        <f t="shared" si="2"/>
      </c>
      <c r="Q33" s="61"/>
    </row>
    <row r="34" spans="2:17" ht="14.25">
      <c r="B34" s="40"/>
      <c r="C34" s="50">
        <f t="shared" si="2"/>
      </c>
      <c r="D34" s="50">
        <f t="shared" si="2"/>
      </c>
      <c r="E34" s="50">
        <f t="shared" si="2"/>
      </c>
      <c r="F34" s="50">
        <f t="shared" si="2"/>
      </c>
      <c r="G34" s="50"/>
      <c r="H34" s="50"/>
      <c r="I34" s="50"/>
      <c r="J34" s="50"/>
      <c r="K34" s="50"/>
      <c r="L34" s="50"/>
      <c r="M34" s="50"/>
      <c r="N34" s="50">
        <f t="shared" si="2"/>
      </c>
      <c r="O34" s="50">
        <f t="shared" si="2"/>
      </c>
      <c r="P34" s="50">
        <f t="shared" si="2"/>
      </c>
      <c r="Q34" s="61"/>
    </row>
    <row r="35" spans="2:17" ht="15" thickBot="1">
      <c r="B35" s="41"/>
      <c r="C35" s="50">
        <f t="shared" si="2"/>
      </c>
      <c r="D35" s="50">
        <f t="shared" si="2"/>
      </c>
      <c r="E35" s="50">
        <f t="shared" si="2"/>
      </c>
      <c r="F35" s="50">
        <f t="shared" si="2"/>
      </c>
      <c r="G35" s="50"/>
      <c r="H35" s="50"/>
      <c r="I35" s="50"/>
      <c r="J35" s="50"/>
      <c r="K35" s="50"/>
      <c r="L35" s="50"/>
      <c r="M35" s="50"/>
      <c r="N35" s="50">
        <f t="shared" si="2"/>
      </c>
      <c r="O35" s="50">
        <f t="shared" si="2"/>
      </c>
      <c r="P35" s="50">
        <f t="shared" si="2"/>
      </c>
      <c r="Q35" s="62"/>
    </row>
    <row r="36" spans="2:17" ht="15.75" thickBot="1">
      <c r="B36" s="42"/>
      <c r="C36" s="42"/>
      <c r="D36" s="42"/>
      <c r="E36" s="42"/>
      <c r="F36" s="42"/>
      <c r="G36" s="42"/>
      <c r="H36" s="42"/>
      <c r="I36" s="42"/>
      <c r="J36" s="42"/>
      <c r="K36" s="42"/>
      <c r="L36" s="42"/>
      <c r="M36" s="42"/>
      <c r="N36" s="42"/>
      <c r="O36" s="42"/>
      <c r="P36" s="42"/>
      <c r="Q36" s="42"/>
    </row>
    <row r="37" spans="2:17" ht="15.75" thickBot="1">
      <c r="B37" s="557" t="s">
        <v>130</v>
      </c>
      <c r="C37" s="558"/>
      <c r="D37" s="558"/>
      <c r="E37" s="558"/>
      <c r="F37" s="558"/>
      <c r="G37" s="558"/>
      <c r="H37" s="558"/>
      <c r="I37" s="558"/>
      <c r="J37" s="558"/>
      <c r="K37" s="558"/>
      <c r="L37" s="558"/>
      <c r="M37" s="558"/>
      <c r="N37" s="558"/>
      <c r="O37" s="558"/>
      <c r="P37" s="558"/>
      <c r="Q37" s="559"/>
    </row>
    <row r="38" spans="2:17" ht="15" thickBot="1">
      <c r="B38" s="38" t="s">
        <v>128</v>
      </c>
      <c r="C38" s="46">
        <f>+C$3</f>
        <v>0</v>
      </c>
      <c r="D38" s="46">
        <f aca="true" t="shared" si="3" ref="D38:P38">+D$3</f>
        <v>0</v>
      </c>
      <c r="E38" s="46">
        <f t="shared" si="3"/>
        <v>0</v>
      </c>
      <c r="F38" s="46">
        <f t="shared" si="3"/>
        <v>0</v>
      </c>
      <c r="G38" s="46"/>
      <c r="H38" s="46"/>
      <c r="I38" s="46"/>
      <c r="J38" s="46"/>
      <c r="K38" s="46"/>
      <c r="L38" s="46"/>
      <c r="M38" s="46"/>
      <c r="N38" s="46">
        <f t="shared" si="3"/>
        <v>0</v>
      </c>
      <c r="O38" s="46">
        <f t="shared" si="3"/>
        <v>0</v>
      </c>
      <c r="P38" s="46">
        <f t="shared" si="3"/>
        <v>0</v>
      </c>
      <c r="Q38" s="56" t="s">
        <v>131</v>
      </c>
    </row>
    <row r="39" spans="2:17" ht="14.25">
      <c r="B39" s="39"/>
      <c r="C39" s="50">
        <f aca="true" t="shared" si="4" ref="C39:P48">+IF((ISNUMBER(C$4)*ISNUMBER(C$5)),IF(OR(ISTEXT(C13),ISBLANK(C13)),C13,C13+C$4+C$5),"")</f>
      </c>
      <c r="D39" s="50">
        <f t="shared" si="4"/>
      </c>
      <c r="E39" s="50">
        <f t="shared" si="4"/>
      </c>
      <c r="F39" s="50">
        <f t="shared" si="4"/>
      </c>
      <c r="G39" s="50"/>
      <c r="H39" s="50"/>
      <c r="I39" s="50"/>
      <c r="J39" s="50"/>
      <c r="K39" s="50"/>
      <c r="L39" s="50"/>
      <c r="M39" s="50"/>
      <c r="N39" s="50">
        <f t="shared" si="4"/>
      </c>
      <c r="O39" s="50">
        <f t="shared" si="4"/>
      </c>
      <c r="P39" s="50">
        <f t="shared" si="4"/>
      </c>
      <c r="Q39" s="60"/>
    </row>
    <row r="40" spans="2:17" ht="14.25">
      <c r="B40" s="40"/>
      <c r="C40" s="50">
        <f t="shared" si="4"/>
      </c>
      <c r="D40" s="50">
        <f t="shared" si="4"/>
      </c>
      <c r="E40" s="50">
        <f t="shared" si="4"/>
      </c>
      <c r="F40" s="50">
        <f t="shared" si="4"/>
      </c>
      <c r="G40" s="50"/>
      <c r="H40" s="50"/>
      <c r="I40" s="50"/>
      <c r="J40" s="50"/>
      <c r="K40" s="50"/>
      <c r="L40" s="50"/>
      <c r="M40" s="50"/>
      <c r="N40" s="50">
        <f t="shared" si="4"/>
      </c>
      <c r="O40" s="50">
        <f t="shared" si="4"/>
      </c>
      <c r="P40" s="50">
        <f t="shared" si="4"/>
      </c>
      <c r="Q40" s="61"/>
    </row>
    <row r="41" spans="2:17" ht="14.25">
      <c r="B41" s="40"/>
      <c r="C41" s="50">
        <f t="shared" si="4"/>
      </c>
      <c r="D41" s="50">
        <f t="shared" si="4"/>
      </c>
      <c r="E41" s="50">
        <f t="shared" si="4"/>
      </c>
      <c r="F41" s="50">
        <f t="shared" si="4"/>
      </c>
      <c r="G41" s="50"/>
      <c r="H41" s="50"/>
      <c r="I41" s="50"/>
      <c r="J41" s="50"/>
      <c r="K41" s="50"/>
      <c r="L41" s="50"/>
      <c r="M41" s="50"/>
      <c r="N41" s="50">
        <f t="shared" si="4"/>
      </c>
      <c r="O41" s="50">
        <f t="shared" si="4"/>
      </c>
      <c r="P41" s="50">
        <f t="shared" si="4"/>
      </c>
      <c r="Q41" s="61"/>
    </row>
    <row r="42" spans="2:17" ht="14.25">
      <c r="B42" s="40"/>
      <c r="C42" s="50">
        <f t="shared" si="4"/>
      </c>
      <c r="D42" s="50">
        <f t="shared" si="4"/>
      </c>
      <c r="E42" s="50">
        <f t="shared" si="4"/>
      </c>
      <c r="F42" s="50">
        <f t="shared" si="4"/>
      </c>
      <c r="G42" s="50"/>
      <c r="H42" s="50"/>
      <c r="I42" s="50"/>
      <c r="J42" s="50"/>
      <c r="K42" s="50"/>
      <c r="L42" s="50"/>
      <c r="M42" s="50"/>
      <c r="N42" s="50">
        <f t="shared" si="4"/>
      </c>
      <c r="O42" s="50">
        <f t="shared" si="4"/>
      </c>
      <c r="P42" s="50">
        <f t="shared" si="4"/>
      </c>
      <c r="Q42" s="61"/>
    </row>
    <row r="43" spans="2:17" ht="14.25">
      <c r="B43" s="40"/>
      <c r="C43" s="50">
        <f t="shared" si="4"/>
      </c>
      <c r="D43" s="50">
        <f t="shared" si="4"/>
      </c>
      <c r="E43" s="50">
        <f t="shared" si="4"/>
      </c>
      <c r="F43" s="50">
        <f t="shared" si="4"/>
      </c>
      <c r="G43" s="50"/>
      <c r="H43" s="50"/>
      <c r="I43" s="50"/>
      <c r="J43" s="50"/>
      <c r="K43" s="50"/>
      <c r="L43" s="50"/>
      <c r="M43" s="50"/>
      <c r="N43" s="50">
        <f t="shared" si="4"/>
      </c>
      <c r="O43" s="50">
        <f t="shared" si="4"/>
      </c>
      <c r="P43" s="50">
        <f t="shared" si="4"/>
      </c>
      <c r="Q43" s="61"/>
    </row>
    <row r="44" spans="2:17" ht="14.25">
      <c r="B44" s="40"/>
      <c r="C44" s="50">
        <f t="shared" si="4"/>
      </c>
      <c r="D44" s="50">
        <f t="shared" si="4"/>
      </c>
      <c r="E44" s="50">
        <f t="shared" si="4"/>
      </c>
      <c r="F44" s="50">
        <f t="shared" si="4"/>
      </c>
      <c r="G44" s="50"/>
      <c r="H44" s="50"/>
      <c r="I44" s="50"/>
      <c r="J44" s="50"/>
      <c r="K44" s="50"/>
      <c r="L44" s="50"/>
      <c r="M44" s="50"/>
      <c r="N44" s="50">
        <f t="shared" si="4"/>
      </c>
      <c r="O44" s="50">
        <f t="shared" si="4"/>
      </c>
      <c r="P44" s="50">
        <f t="shared" si="4"/>
      </c>
      <c r="Q44" s="61"/>
    </row>
    <row r="45" spans="2:17" ht="14.25">
      <c r="B45" s="40"/>
      <c r="C45" s="50">
        <f t="shared" si="4"/>
      </c>
      <c r="D45" s="50">
        <f t="shared" si="4"/>
      </c>
      <c r="E45" s="50">
        <f t="shared" si="4"/>
      </c>
      <c r="F45" s="50">
        <f t="shared" si="4"/>
      </c>
      <c r="G45" s="50"/>
      <c r="H45" s="50"/>
      <c r="I45" s="50"/>
      <c r="J45" s="50"/>
      <c r="K45" s="50"/>
      <c r="L45" s="50"/>
      <c r="M45" s="50"/>
      <c r="N45" s="50">
        <f t="shared" si="4"/>
      </c>
      <c r="O45" s="50">
        <f t="shared" si="4"/>
      </c>
      <c r="P45" s="50">
        <f t="shared" si="4"/>
      </c>
      <c r="Q45" s="61"/>
    </row>
    <row r="46" spans="2:17" ht="14.25">
      <c r="B46" s="40"/>
      <c r="C46" s="50">
        <f t="shared" si="4"/>
      </c>
      <c r="D46" s="50">
        <f t="shared" si="4"/>
      </c>
      <c r="E46" s="50">
        <f t="shared" si="4"/>
      </c>
      <c r="F46" s="50">
        <f t="shared" si="4"/>
      </c>
      <c r="G46" s="50"/>
      <c r="H46" s="50"/>
      <c r="I46" s="50"/>
      <c r="J46" s="50"/>
      <c r="K46" s="50"/>
      <c r="L46" s="50"/>
      <c r="M46" s="50"/>
      <c r="N46" s="50">
        <f t="shared" si="4"/>
      </c>
      <c r="O46" s="50">
        <f t="shared" si="4"/>
      </c>
      <c r="P46" s="50">
        <f t="shared" si="4"/>
      </c>
      <c r="Q46" s="61"/>
    </row>
    <row r="47" spans="2:17" ht="14.25">
      <c r="B47" s="40"/>
      <c r="C47" s="50">
        <f t="shared" si="4"/>
      </c>
      <c r="D47" s="50">
        <f t="shared" si="4"/>
      </c>
      <c r="E47" s="50">
        <f t="shared" si="4"/>
      </c>
      <c r="F47" s="50">
        <f t="shared" si="4"/>
      </c>
      <c r="G47" s="50"/>
      <c r="H47" s="50"/>
      <c r="I47" s="50"/>
      <c r="J47" s="50"/>
      <c r="K47" s="50"/>
      <c r="L47" s="50"/>
      <c r="M47" s="50"/>
      <c r="N47" s="50">
        <f t="shared" si="4"/>
      </c>
      <c r="O47" s="50">
        <f t="shared" si="4"/>
      </c>
      <c r="P47" s="50">
        <f t="shared" si="4"/>
      </c>
      <c r="Q47" s="63"/>
    </row>
    <row r="48" spans="2:17" ht="15" thickBot="1">
      <c r="B48" s="66"/>
      <c r="C48" s="67">
        <f t="shared" si="4"/>
      </c>
      <c r="D48" s="67">
        <f t="shared" si="4"/>
      </c>
      <c r="E48" s="67">
        <f t="shared" si="4"/>
      </c>
      <c r="F48" s="67">
        <f t="shared" si="4"/>
      </c>
      <c r="G48" s="67"/>
      <c r="H48" s="67"/>
      <c r="I48" s="67"/>
      <c r="J48" s="67"/>
      <c r="K48" s="67"/>
      <c r="L48" s="67"/>
      <c r="M48" s="67"/>
      <c r="N48" s="67">
        <f t="shared" si="4"/>
      </c>
      <c r="O48" s="67">
        <f t="shared" si="4"/>
      </c>
      <c r="P48" s="67">
        <f t="shared" si="4"/>
      </c>
      <c r="Q48" s="68"/>
    </row>
  </sheetData>
  <sheetProtection/>
  <mergeCells count="4">
    <mergeCell ref="B3:Q3"/>
    <mergeCell ref="B11:Q11"/>
    <mergeCell ref="B24:Q24"/>
    <mergeCell ref="B37:Q37"/>
  </mergeCells>
  <conditionalFormatting sqref="C26:P35">
    <cfRule type="expression" priority="1" dxfId="3" stopIfTrue="1">
      <formula>ISERROR(C26)</formula>
    </cfRule>
  </conditionalFormatting>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4"/>
  <dimension ref="A1:F102"/>
  <sheetViews>
    <sheetView zoomScalePageLayoutView="0" workbookViewId="0" topLeftCell="A1">
      <selection activeCell="B1" sqref="B1"/>
    </sheetView>
  </sheetViews>
  <sheetFormatPr defaultColWidth="11.421875" defaultRowHeight="12.75"/>
  <cols>
    <col min="1" max="1" width="11.421875" style="0" customWidth="1"/>
    <col min="2" max="2" width="12.421875" style="0" customWidth="1"/>
    <col min="3" max="3" width="13.140625" style="0" bestFit="1" customWidth="1"/>
    <col min="4" max="4" width="14.7109375" style="0" customWidth="1"/>
    <col min="5" max="5" width="12.28125" style="0" customWidth="1"/>
    <col min="6" max="6" width="34.421875" style="0" customWidth="1"/>
  </cols>
  <sheetData>
    <row r="1" spans="1:6" ht="16.5">
      <c r="A1" s="20" t="s">
        <v>15</v>
      </c>
      <c r="B1" s="21">
        <f>1!B4</f>
        <v>0</v>
      </c>
      <c r="C1" s="560"/>
      <c r="D1" s="561"/>
      <c r="E1" s="561"/>
      <c r="F1" s="561"/>
    </row>
    <row r="2" spans="1:6" ht="18.75">
      <c r="A2" s="562" t="s">
        <v>114</v>
      </c>
      <c r="B2" s="563"/>
      <c r="C2" s="563"/>
      <c r="D2" s="563"/>
      <c r="E2" s="563"/>
      <c r="F2" s="564"/>
    </row>
    <row r="3" spans="1:6" ht="45">
      <c r="A3" s="22" t="s">
        <v>111</v>
      </c>
      <c r="B3" s="31" t="s">
        <v>156</v>
      </c>
      <c r="C3" s="32" t="s">
        <v>116</v>
      </c>
      <c r="D3" s="23" t="s">
        <v>112</v>
      </c>
      <c r="E3" s="32" t="s">
        <v>117</v>
      </c>
      <c r="F3" s="23" t="s">
        <v>78</v>
      </c>
    </row>
    <row r="4" spans="1:6" ht="14.25">
      <c r="A4" s="24"/>
      <c r="B4" s="24"/>
      <c r="C4" s="25"/>
      <c r="D4" s="26"/>
      <c r="E4" s="26"/>
      <c r="F4" s="27"/>
    </row>
    <row r="5" spans="1:6" ht="14.25">
      <c r="A5" s="28">
        <v>101</v>
      </c>
      <c r="B5" s="28">
        <v>9.65</v>
      </c>
      <c r="C5" s="28"/>
      <c r="D5" s="28">
        <v>1</v>
      </c>
      <c r="E5" s="29" t="s">
        <v>110</v>
      </c>
      <c r="F5" s="29"/>
    </row>
    <row r="6" spans="1:6" ht="14.25">
      <c r="A6" s="28"/>
      <c r="B6" s="28"/>
      <c r="C6" s="28"/>
      <c r="D6" s="28"/>
      <c r="E6" s="29"/>
      <c r="F6" s="29"/>
    </row>
    <row r="7" spans="1:6" ht="14.25">
      <c r="A7" s="28"/>
      <c r="B7" s="28"/>
      <c r="C7" s="28"/>
      <c r="D7" s="28"/>
      <c r="E7" s="29"/>
      <c r="F7" s="30"/>
    </row>
    <row r="8" spans="1:6" ht="14.25">
      <c r="A8" s="28"/>
      <c r="B8" s="28"/>
      <c r="C8" s="28"/>
      <c r="D8" s="28"/>
      <c r="E8" s="29"/>
      <c r="F8" s="29"/>
    </row>
    <row r="9" spans="1:6" ht="14.25">
      <c r="A9" s="28"/>
      <c r="B9" s="28"/>
      <c r="C9" s="28"/>
      <c r="D9" s="28"/>
      <c r="E9" s="29"/>
      <c r="F9" s="29"/>
    </row>
    <row r="10" spans="1:6" ht="14.25">
      <c r="A10" s="28"/>
      <c r="B10" s="28"/>
      <c r="C10" s="28"/>
      <c r="D10" s="28"/>
      <c r="E10" s="29"/>
      <c r="F10" s="29"/>
    </row>
    <row r="11" spans="1:6" ht="14.25">
      <c r="A11" s="28"/>
      <c r="B11" s="28"/>
      <c r="C11" s="28"/>
      <c r="D11" s="28"/>
      <c r="E11" s="29"/>
      <c r="F11" s="29"/>
    </row>
    <row r="12" spans="1:6" ht="14.25">
      <c r="A12" s="28"/>
      <c r="B12" s="28"/>
      <c r="C12" s="28"/>
      <c r="D12" s="28"/>
      <c r="E12" s="29"/>
      <c r="F12" s="29"/>
    </row>
    <row r="13" spans="1:6" ht="14.25">
      <c r="A13" s="28"/>
      <c r="B13" s="28"/>
      <c r="C13" s="28"/>
      <c r="D13" s="28"/>
      <c r="E13" s="29"/>
      <c r="F13" s="29"/>
    </row>
    <row r="14" spans="1:6" ht="14.25">
      <c r="A14" s="28"/>
      <c r="B14" s="28"/>
      <c r="C14" s="28"/>
      <c r="D14" s="28"/>
      <c r="E14" s="29"/>
      <c r="F14" s="29"/>
    </row>
    <row r="15" spans="1:6" ht="14.25">
      <c r="A15" s="28"/>
      <c r="B15" s="28"/>
      <c r="C15" s="28"/>
      <c r="D15" s="28"/>
      <c r="E15" s="29"/>
      <c r="F15" s="29"/>
    </row>
    <row r="16" spans="1:6" ht="14.25">
      <c r="A16" s="28"/>
      <c r="B16" s="28"/>
      <c r="C16" s="28"/>
      <c r="D16" s="28"/>
      <c r="E16" s="29"/>
      <c r="F16" s="29"/>
    </row>
    <row r="17" spans="1:6" ht="14.25">
      <c r="A17" s="28"/>
      <c r="B17" s="28"/>
      <c r="C17" s="28"/>
      <c r="D17" s="28"/>
      <c r="E17" s="29"/>
      <c r="F17" s="29"/>
    </row>
    <row r="18" spans="1:6" ht="14.25">
      <c r="A18" s="28"/>
      <c r="B18" s="28"/>
      <c r="C18" s="28"/>
      <c r="D18" s="28"/>
      <c r="E18" s="29"/>
      <c r="F18" s="29"/>
    </row>
    <row r="19" spans="1:6" ht="14.25">
      <c r="A19" s="28"/>
      <c r="B19" s="28"/>
      <c r="C19" s="28"/>
      <c r="D19" s="28"/>
      <c r="E19" s="29"/>
      <c r="F19" s="29"/>
    </row>
    <row r="20" spans="1:6" ht="14.25">
      <c r="A20" s="28"/>
      <c r="B20" s="28"/>
      <c r="C20" s="28"/>
      <c r="D20" s="28"/>
      <c r="E20" s="29"/>
      <c r="F20" s="29"/>
    </row>
    <row r="21" spans="1:6" ht="14.25">
      <c r="A21" s="28"/>
      <c r="B21" s="28"/>
      <c r="C21" s="28"/>
      <c r="D21" s="28"/>
      <c r="E21" s="29"/>
      <c r="F21" s="29"/>
    </row>
    <row r="22" spans="1:6" ht="14.25">
      <c r="A22" s="28"/>
      <c r="B22" s="28"/>
      <c r="C22" s="28"/>
      <c r="D22" s="28"/>
      <c r="E22" s="29"/>
      <c r="F22" s="29"/>
    </row>
    <row r="23" spans="1:6" ht="14.25">
      <c r="A23" s="28"/>
      <c r="B23" s="28"/>
      <c r="C23" s="28"/>
      <c r="D23" s="28"/>
      <c r="E23" s="29"/>
      <c r="F23" s="29"/>
    </row>
    <row r="24" spans="1:6" ht="14.25">
      <c r="A24" s="28"/>
      <c r="B24" s="28"/>
      <c r="C24" s="28"/>
      <c r="D24" s="28"/>
      <c r="E24" s="29"/>
      <c r="F24" s="29"/>
    </row>
    <row r="25" spans="1:6" ht="14.25">
      <c r="A25" s="28"/>
      <c r="B25" s="28"/>
      <c r="C25" s="28"/>
      <c r="D25" s="28"/>
      <c r="E25" s="29"/>
      <c r="F25" s="29"/>
    </row>
    <row r="26" spans="1:6" ht="14.25">
      <c r="A26" s="28"/>
      <c r="B26" s="28"/>
      <c r="C26" s="28"/>
      <c r="D26" s="28"/>
      <c r="E26" s="29"/>
      <c r="F26" s="29"/>
    </row>
    <row r="27" spans="1:6" ht="14.25">
      <c r="A27" s="28"/>
      <c r="B27" s="28"/>
      <c r="C27" s="28"/>
      <c r="D27" s="28"/>
      <c r="E27" s="29"/>
      <c r="F27" s="29"/>
    </row>
    <row r="28" spans="1:6" ht="14.25">
      <c r="A28" s="28"/>
      <c r="B28" s="28"/>
      <c r="C28" s="28"/>
      <c r="D28" s="28"/>
      <c r="E28" s="29"/>
      <c r="F28" s="29"/>
    </row>
    <row r="29" spans="1:6" ht="14.25">
      <c r="A29" s="28"/>
      <c r="B29" s="28"/>
      <c r="C29" s="28"/>
      <c r="D29" s="28"/>
      <c r="E29" s="29"/>
      <c r="F29" s="29"/>
    </row>
    <row r="30" spans="1:6" ht="14.25">
      <c r="A30" s="28"/>
      <c r="B30" s="28"/>
      <c r="C30" s="28"/>
      <c r="D30" s="28"/>
      <c r="E30" s="29"/>
      <c r="F30" s="29"/>
    </row>
    <row r="31" spans="1:6" ht="14.25">
      <c r="A31" s="28"/>
      <c r="B31" s="28"/>
      <c r="C31" s="28"/>
      <c r="D31" s="28"/>
      <c r="E31" s="29"/>
      <c r="F31" s="29"/>
    </row>
    <row r="32" spans="1:6" ht="14.25">
      <c r="A32" s="28"/>
      <c r="B32" s="28"/>
      <c r="C32" s="28"/>
      <c r="D32" s="28"/>
      <c r="E32" s="29"/>
      <c r="F32" s="29"/>
    </row>
    <row r="33" spans="1:6" ht="14.25">
      <c r="A33" s="28"/>
      <c r="B33" s="28"/>
      <c r="C33" s="28"/>
      <c r="D33" s="28"/>
      <c r="E33" s="29"/>
      <c r="F33" s="29"/>
    </row>
    <row r="34" spans="1:6" ht="14.25">
      <c r="A34" s="28"/>
      <c r="B34" s="28"/>
      <c r="C34" s="28"/>
      <c r="D34" s="28"/>
      <c r="E34" s="29"/>
      <c r="F34" s="29"/>
    </row>
    <row r="35" spans="1:6" ht="14.25">
      <c r="A35" s="28"/>
      <c r="B35" s="28"/>
      <c r="C35" s="28"/>
      <c r="D35" s="28"/>
      <c r="E35" s="29"/>
      <c r="F35" s="29"/>
    </row>
    <row r="36" spans="1:6" ht="14.25">
      <c r="A36" s="28"/>
      <c r="B36" s="28"/>
      <c r="C36" s="28"/>
      <c r="D36" s="28"/>
      <c r="E36" s="29"/>
      <c r="F36" s="29"/>
    </row>
    <row r="37" spans="1:6" ht="14.25">
      <c r="A37" s="28"/>
      <c r="B37" s="28"/>
      <c r="C37" s="28"/>
      <c r="D37" s="28"/>
      <c r="E37" s="29"/>
      <c r="F37" s="29"/>
    </row>
    <row r="38" spans="1:6" ht="14.25">
      <c r="A38" s="28"/>
      <c r="B38" s="28"/>
      <c r="C38" s="28"/>
      <c r="D38" s="28"/>
      <c r="E38" s="29"/>
      <c r="F38" s="29"/>
    </row>
    <row r="39" spans="1:6" ht="14.25">
      <c r="A39" s="28"/>
      <c r="B39" s="28"/>
      <c r="C39" s="28"/>
      <c r="D39" s="28"/>
      <c r="E39" s="29"/>
      <c r="F39" s="29"/>
    </row>
    <row r="40" spans="1:6" ht="14.25">
      <c r="A40" s="28"/>
      <c r="B40" s="28"/>
      <c r="C40" s="28"/>
      <c r="D40" s="28"/>
      <c r="E40" s="29"/>
      <c r="F40" s="29"/>
    </row>
    <row r="41" spans="1:6" ht="14.25">
      <c r="A41" s="28"/>
      <c r="B41" s="28"/>
      <c r="C41" s="28"/>
      <c r="D41" s="28"/>
      <c r="E41" s="29"/>
      <c r="F41" s="29"/>
    </row>
    <row r="42" spans="1:6" ht="14.25">
      <c r="A42" s="28"/>
      <c r="B42" s="28"/>
      <c r="C42" s="28"/>
      <c r="D42" s="28"/>
      <c r="E42" s="29"/>
      <c r="F42" s="29"/>
    </row>
    <row r="43" spans="1:6" ht="14.25">
      <c r="A43" s="28"/>
      <c r="B43" s="28"/>
      <c r="C43" s="28"/>
      <c r="D43" s="28"/>
      <c r="E43" s="29"/>
      <c r="F43" s="29"/>
    </row>
    <row r="44" spans="1:6" ht="14.25">
      <c r="A44" s="28"/>
      <c r="B44" s="28"/>
      <c r="C44" s="28"/>
      <c r="D44" s="28"/>
      <c r="E44" s="29"/>
      <c r="F44" s="29"/>
    </row>
    <row r="45" spans="1:6" ht="14.25">
      <c r="A45" s="28"/>
      <c r="B45" s="28"/>
      <c r="C45" s="28"/>
      <c r="D45" s="28"/>
      <c r="E45" s="29"/>
      <c r="F45" s="29"/>
    </row>
    <row r="46" spans="1:6" ht="14.25">
      <c r="A46" s="28"/>
      <c r="B46" s="28"/>
      <c r="C46" s="28"/>
      <c r="D46" s="28"/>
      <c r="E46" s="29"/>
      <c r="F46" s="29"/>
    </row>
    <row r="47" spans="1:6" ht="14.25">
      <c r="A47" s="28"/>
      <c r="B47" s="28"/>
      <c r="C47" s="28"/>
      <c r="D47" s="28"/>
      <c r="E47" s="29"/>
      <c r="F47" s="29"/>
    </row>
    <row r="48" spans="1:6" ht="14.25">
      <c r="A48" s="28"/>
      <c r="B48" s="28"/>
      <c r="C48" s="28"/>
      <c r="D48" s="28"/>
      <c r="E48" s="29"/>
      <c r="F48" s="29"/>
    </row>
    <row r="49" spans="1:6" ht="14.25">
      <c r="A49" s="28"/>
      <c r="B49" s="28"/>
      <c r="C49" s="28"/>
      <c r="D49" s="28"/>
      <c r="E49" s="29"/>
      <c r="F49" s="29"/>
    </row>
    <row r="50" spans="1:6" ht="14.25">
      <c r="A50" s="28"/>
      <c r="B50" s="28"/>
      <c r="C50" s="28"/>
      <c r="D50" s="28"/>
      <c r="E50" s="29"/>
      <c r="F50" s="29"/>
    </row>
    <row r="51" spans="1:6" ht="14.25">
      <c r="A51" s="28"/>
      <c r="B51" s="28"/>
      <c r="C51" s="28"/>
      <c r="D51" s="28"/>
      <c r="E51" s="29"/>
      <c r="F51" s="29"/>
    </row>
    <row r="52" spans="1:6" ht="14.25">
      <c r="A52" s="28"/>
      <c r="B52" s="28"/>
      <c r="C52" s="28"/>
      <c r="D52" s="28"/>
      <c r="E52" s="29"/>
      <c r="F52" s="29"/>
    </row>
    <row r="53" spans="1:6" ht="14.25">
      <c r="A53" s="28"/>
      <c r="B53" s="28"/>
      <c r="C53" s="28"/>
      <c r="D53" s="28"/>
      <c r="E53" s="29"/>
      <c r="F53" s="29"/>
    </row>
    <row r="54" spans="1:6" ht="14.25">
      <c r="A54" s="28"/>
      <c r="B54" s="28"/>
      <c r="C54" s="28"/>
      <c r="D54" s="28"/>
      <c r="E54" s="29"/>
      <c r="F54" s="29"/>
    </row>
    <row r="55" spans="1:6" ht="14.25">
      <c r="A55" s="28"/>
      <c r="B55" s="28"/>
      <c r="C55" s="28"/>
      <c r="D55" s="28"/>
      <c r="E55" s="29"/>
      <c r="F55" s="29"/>
    </row>
    <row r="56" spans="1:6" ht="14.25">
      <c r="A56" s="28"/>
      <c r="B56" s="28"/>
      <c r="C56" s="28"/>
      <c r="D56" s="28"/>
      <c r="E56" s="29"/>
      <c r="F56" s="29"/>
    </row>
    <row r="57" spans="1:6" ht="14.25">
      <c r="A57" s="28"/>
      <c r="B57" s="28"/>
      <c r="C57" s="28"/>
      <c r="D57" s="28"/>
      <c r="E57" s="29"/>
      <c r="F57" s="29"/>
    </row>
    <row r="58" spans="1:6" ht="14.25">
      <c r="A58" s="28"/>
      <c r="B58" s="28"/>
      <c r="C58" s="28"/>
      <c r="D58" s="28"/>
      <c r="E58" s="29"/>
      <c r="F58" s="29"/>
    </row>
    <row r="59" spans="1:6" ht="14.25">
      <c r="A59" s="28"/>
      <c r="B59" s="28"/>
      <c r="C59" s="28"/>
      <c r="D59" s="28"/>
      <c r="E59" s="29"/>
      <c r="F59" s="29"/>
    </row>
    <row r="60" spans="1:6" ht="14.25">
      <c r="A60" s="28"/>
      <c r="B60" s="28"/>
      <c r="C60" s="28"/>
      <c r="D60" s="28"/>
      <c r="E60" s="29"/>
      <c r="F60" s="29"/>
    </row>
    <row r="61" spans="1:6" ht="14.25">
      <c r="A61" s="28"/>
      <c r="B61" s="28"/>
      <c r="C61" s="28"/>
      <c r="D61" s="28"/>
      <c r="E61" s="29"/>
      <c r="F61" s="29"/>
    </row>
    <row r="62" spans="1:6" ht="14.25">
      <c r="A62" s="28"/>
      <c r="B62" s="28"/>
      <c r="C62" s="28"/>
      <c r="D62" s="28"/>
      <c r="E62" s="29"/>
      <c r="F62" s="29"/>
    </row>
    <row r="63" spans="1:6" ht="14.25">
      <c r="A63" s="28"/>
      <c r="B63" s="28"/>
      <c r="C63" s="28"/>
      <c r="D63" s="28"/>
      <c r="E63" s="29"/>
      <c r="F63" s="29"/>
    </row>
    <row r="64" spans="1:6" ht="14.25">
      <c r="A64" s="28"/>
      <c r="B64" s="28"/>
      <c r="C64" s="28"/>
      <c r="D64" s="28"/>
      <c r="E64" s="29"/>
      <c r="F64" s="29"/>
    </row>
    <row r="65" spans="1:6" ht="14.25">
      <c r="A65" s="28"/>
      <c r="B65" s="28"/>
      <c r="C65" s="28"/>
      <c r="D65" s="28"/>
      <c r="E65" s="29"/>
      <c r="F65" s="29"/>
    </row>
    <row r="66" spans="1:6" ht="14.25">
      <c r="A66" s="28"/>
      <c r="B66" s="28"/>
      <c r="C66" s="28"/>
      <c r="D66" s="28"/>
      <c r="E66" s="29"/>
      <c r="F66" s="29"/>
    </row>
    <row r="67" spans="1:6" ht="14.25">
      <c r="A67" s="28"/>
      <c r="B67" s="28"/>
      <c r="C67" s="28"/>
      <c r="D67" s="28"/>
      <c r="E67" s="29"/>
      <c r="F67" s="29"/>
    </row>
    <row r="68" spans="1:6" ht="14.25">
      <c r="A68" s="28"/>
      <c r="B68" s="28"/>
      <c r="C68" s="28"/>
      <c r="D68" s="28"/>
      <c r="E68" s="29"/>
      <c r="F68" s="29"/>
    </row>
    <row r="69" spans="1:6" ht="14.25">
      <c r="A69" s="28"/>
      <c r="B69" s="28"/>
      <c r="C69" s="28"/>
      <c r="D69" s="28"/>
      <c r="E69" s="29"/>
      <c r="F69" s="29"/>
    </row>
    <row r="70" spans="1:6" ht="14.25">
      <c r="A70" s="28"/>
      <c r="B70" s="28"/>
      <c r="C70" s="28"/>
      <c r="D70" s="28"/>
      <c r="E70" s="29"/>
      <c r="F70" s="29"/>
    </row>
    <row r="71" spans="1:6" ht="14.25">
      <c r="A71" s="28"/>
      <c r="B71" s="28"/>
      <c r="C71" s="28"/>
      <c r="D71" s="28"/>
      <c r="E71" s="29"/>
      <c r="F71" s="29"/>
    </row>
    <row r="72" spans="1:6" ht="14.25">
      <c r="A72" s="28"/>
      <c r="B72" s="28"/>
      <c r="C72" s="28"/>
      <c r="D72" s="28"/>
      <c r="E72" s="29"/>
      <c r="F72" s="29"/>
    </row>
    <row r="73" spans="1:6" ht="14.25">
      <c r="A73" s="28"/>
      <c r="B73" s="28"/>
      <c r="C73" s="28"/>
      <c r="D73" s="28"/>
      <c r="E73" s="29"/>
      <c r="F73" s="29"/>
    </row>
    <row r="74" spans="1:6" ht="14.25">
      <c r="A74" s="28"/>
      <c r="B74" s="28"/>
      <c r="C74" s="28"/>
      <c r="D74" s="28"/>
      <c r="E74" s="29"/>
      <c r="F74" s="29"/>
    </row>
    <row r="75" spans="1:6" ht="14.25">
      <c r="A75" s="28"/>
      <c r="B75" s="28"/>
      <c r="C75" s="28"/>
      <c r="D75" s="28"/>
      <c r="E75" s="29"/>
      <c r="F75" s="29"/>
    </row>
    <row r="76" spans="1:6" ht="14.25">
      <c r="A76" s="28"/>
      <c r="B76" s="28"/>
      <c r="C76" s="28"/>
      <c r="D76" s="28"/>
      <c r="E76" s="29"/>
      <c r="F76" s="29"/>
    </row>
    <row r="77" spans="1:6" ht="14.25">
      <c r="A77" s="28"/>
      <c r="B77" s="28"/>
      <c r="C77" s="28"/>
      <c r="D77" s="28"/>
      <c r="E77" s="29"/>
      <c r="F77" s="29"/>
    </row>
    <row r="78" spans="1:6" ht="14.25">
      <c r="A78" s="28"/>
      <c r="B78" s="28"/>
      <c r="C78" s="28"/>
      <c r="D78" s="28"/>
      <c r="E78" s="29"/>
      <c r="F78" s="29"/>
    </row>
    <row r="79" spans="1:6" ht="14.25">
      <c r="A79" s="28"/>
      <c r="B79" s="28"/>
      <c r="C79" s="28"/>
      <c r="D79" s="28"/>
      <c r="E79" s="29"/>
      <c r="F79" s="29"/>
    </row>
    <row r="80" spans="1:6" ht="14.25">
      <c r="A80" s="28"/>
      <c r="B80" s="28"/>
      <c r="C80" s="28"/>
      <c r="D80" s="28"/>
      <c r="E80" s="29"/>
      <c r="F80" s="29"/>
    </row>
    <row r="81" spans="1:6" ht="14.25">
      <c r="A81" s="28"/>
      <c r="B81" s="28"/>
      <c r="C81" s="28"/>
      <c r="D81" s="28"/>
      <c r="E81" s="29"/>
      <c r="F81" s="29"/>
    </row>
    <row r="82" spans="1:6" ht="14.25">
      <c r="A82" s="28"/>
      <c r="B82" s="28"/>
      <c r="C82" s="28"/>
      <c r="D82" s="28"/>
      <c r="E82" s="29"/>
      <c r="F82" s="29"/>
    </row>
    <row r="83" spans="1:6" ht="14.25">
      <c r="A83" s="28"/>
      <c r="B83" s="28"/>
      <c r="C83" s="28"/>
      <c r="D83" s="28"/>
      <c r="E83" s="29"/>
      <c r="F83" s="29"/>
    </row>
    <row r="84" spans="1:6" ht="14.25">
      <c r="A84" s="28"/>
      <c r="B84" s="28"/>
      <c r="C84" s="28"/>
      <c r="D84" s="28"/>
      <c r="E84" s="29"/>
      <c r="F84" s="29"/>
    </row>
    <row r="85" spans="1:6" ht="14.25">
      <c r="A85" s="28"/>
      <c r="B85" s="28"/>
      <c r="C85" s="28"/>
      <c r="D85" s="28"/>
      <c r="E85" s="29"/>
      <c r="F85" s="29"/>
    </row>
    <row r="86" spans="1:6" ht="14.25">
      <c r="A86" s="28"/>
      <c r="B86" s="28"/>
      <c r="C86" s="28"/>
      <c r="D86" s="28"/>
      <c r="E86" s="29"/>
      <c r="F86" s="29"/>
    </row>
    <row r="87" spans="1:6" ht="14.25">
      <c r="A87" s="28"/>
      <c r="B87" s="28"/>
      <c r="C87" s="28"/>
      <c r="D87" s="28"/>
      <c r="E87" s="29"/>
      <c r="F87" s="29"/>
    </row>
    <row r="88" spans="1:6" ht="14.25">
      <c r="A88" s="28"/>
      <c r="B88" s="28"/>
      <c r="C88" s="28"/>
      <c r="D88" s="28"/>
      <c r="E88" s="29"/>
      <c r="F88" s="29"/>
    </row>
    <row r="89" spans="1:6" ht="14.25">
      <c r="A89" s="28"/>
      <c r="B89" s="28"/>
      <c r="C89" s="28"/>
      <c r="D89" s="28"/>
      <c r="E89" s="29"/>
      <c r="F89" s="29"/>
    </row>
    <row r="90" spans="1:6" ht="14.25">
      <c r="A90" s="28"/>
      <c r="B90" s="28"/>
      <c r="C90" s="28"/>
      <c r="D90" s="28"/>
      <c r="E90" s="29"/>
      <c r="F90" s="29"/>
    </row>
    <row r="91" spans="1:6" ht="14.25">
      <c r="A91" s="28"/>
      <c r="B91" s="28"/>
      <c r="C91" s="28"/>
      <c r="D91" s="28"/>
      <c r="E91" s="29"/>
      <c r="F91" s="29"/>
    </row>
    <row r="92" spans="1:6" ht="14.25">
      <c r="A92" s="28"/>
      <c r="B92" s="28"/>
      <c r="C92" s="28"/>
      <c r="D92" s="28"/>
      <c r="E92" s="29"/>
      <c r="F92" s="29"/>
    </row>
    <row r="93" spans="1:6" ht="14.25">
      <c r="A93" s="28"/>
      <c r="B93" s="28"/>
      <c r="C93" s="28"/>
      <c r="D93" s="28"/>
      <c r="E93" s="29"/>
      <c r="F93" s="29"/>
    </row>
    <row r="94" spans="1:6" ht="14.25">
      <c r="A94" s="28"/>
      <c r="B94" s="28"/>
      <c r="C94" s="28"/>
      <c r="D94" s="28"/>
      <c r="E94" s="29"/>
      <c r="F94" s="29"/>
    </row>
    <row r="95" spans="1:6" ht="14.25">
      <c r="A95" s="28"/>
      <c r="B95" s="28"/>
      <c r="C95" s="28"/>
      <c r="D95" s="28"/>
      <c r="E95" s="29"/>
      <c r="F95" s="29"/>
    </row>
    <row r="96" spans="1:6" ht="14.25">
      <c r="A96" s="28"/>
      <c r="B96" s="28"/>
      <c r="C96" s="28"/>
      <c r="D96" s="28"/>
      <c r="E96" s="29"/>
      <c r="F96" s="29"/>
    </row>
    <row r="97" spans="1:6" ht="14.25">
      <c r="A97" s="28"/>
      <c r="B97" s="28"/>
      <c r="C97" s="28"/>
      <c r="D97" s="28"/>
      <c r="E97" s="29"/>
      <c r="F97" s="29"/>
    </row>
    <row r="98" spans="1:6" ht="14.25">
      <c r="A98" s="28"/>
      <c r="B98" s="28"/>
      <c r="C98" s="28"/>
      <c r="D98" s="28"/>
      <c r="E98" s="29"/>
      <c r="F98" s="29"/>
    </row>
    <row r="99" spans="1:6" ht="14.25">
      <c r="A99" s="28"/>
      <c r="B99" s="28"/>
      <c r="C99" s="28"/>
      <c r="D99" s="28"/>
      <c r="E99" s="29"/>
      <c r="F99" s="29"/>
    </row>
    <row r="102" ht="12.75">
      <c r="A102" t="s">
        <v>115</v>
      </c>
    </row>
  </sheetData>
  <sheetProtection/>
  <mergeCells count="2">
    <mergeCell ref="C1:F1"/>
    <mergeCell ref="A2:F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J43"/>
  <sheetViews>
    <sheetView zoomScalePageLayoutView="0" workbookViewId="0" topLeftCell="A1">
      <selection activeCell="B2" sqref="B2"/>
    </sheetView>
  </sheetViews>
  <sheetFormatPr defaultColWidth="11.421875" defaultRowHeight="12.75"/>
  <cols>
    <col min="1" max="2" width="12.57421875" style="0" customWidth="1"/>
    <col min="3" max="5" width="0" style="0" hidden="1" customWidth="1"/>
    <col min="6" max="6" width="22.00390625" style="0" customWidth="1"/>
    <col min="7" max="7" width="18.00390625" style="0" customWidth="1"/>
    <col min="8" max="8" width="25.7109375" style="0" customWidth="1"/>
    <col min="9" max="9" width="20.8515625" style="0" customWidth="1"/>
    <col min="10" max="10" width="83.140625" style="0" bestFit="1" customWidth="1"/>
  </cols>
  <sheetData>
    <row r="1" spans="1:10" ht="19.5" thickBot="1">
      <c r="A1" s="571" t="s">
        <v>137</v>
      </c>
      <c r="B1" s="572"/>
      <c r="C1" s="572"/>
      <c r="D1" s="572"/>
      <c r="E1" s="572"/>
      <c r="F1" s="572"/>
      <c r="G1" s="572"/>
      <c r="H1" s="572"/>
      <c r="I1" s="572"/>
      <c r="J1" s="573"/>
    </row>
    <row r="2" spans="1:10" ht="15">
      <c r="A2" s="69" t="s">
        <v>15</v>
      </c>
      <c r="B2" s="70">
        <f>1!B4</f>
        <v>0</v>
      </c>
      <c r="C2" s="71"/>
      <c r="D2" s="72"/>
      <c r="E2" s="72"/>
      <c r="F2" s="574"/>
      <c r="G2" s="555"/>
      <c r="H2" s="555"/>
      <c r="I2" s="555"/>
      <c r="J2" s="575"/>
    </row>
    <row r="3" spans="1:10" ht="15.75" thickBot="1">
      <c r="A3" s="576" t="s">
        <v>138</v>
      </c>
      <c r="B3" s="577"/>
      <c r="C3" s="577"/>
      <c r="D3" s="577"/>
      <c r="E3" s="577"/>
      <c r="F3" s="577"/>
      <c r="G3" s="577"/>
      <c r="H3" s="578"/>
      <c r="I3" s="579"/>
      <c r="J3" s="580"/>
    </row>
    <row r="4" spans="1:10" ht="15.75" thickBot="1">
      <c r="A4" s="581" t="s">
        <v>139</v>
      </c>
      <c r="B4" s="582"/>
      <c r="C4" s="582"/>
      <c r="D4" s="582"/>
      <c r="E4" s="582"/>
      <c r="F4" s="582"/>
      <c r="G4" s="582"/>
      <c r="H4" s="583"/>
      <c r="I4" s="584"/>
      <c r="J4" s="585"/>
    </row>
    <row r="5" spans="1:10" ht="30.75" thickBot="1">
      <c r="A5" s="73" t="s">
        <v>128</v>
      </c>
      <c r="B5" s="74" t="s">
        <v>31</v>
      </c>
      <c r="C5" s="73" t="s">
        <v>135</v>
      </c>
      <c r="D5" s="73" t="s">
        <v>136</v>
      </c>
      <c r="E5" s="75"/>
      <c r="F5" s="76" t="s">
        <v>141</v>
      </c>
      <c r="G5" s="76" t="s">
        <v>140</v>
      </c>
      <c r="H5" s="76" t="s">
        <v>142</v>
      </c>
      <c r="I5" s="76" t="s">
        <v>143</v>
      </c>
      <c r="J5" s="74" t="s">
        <v>78</v>
      </c>
    </row>
    <row r="6" spans="1:10" ht="15">
      <c r="A6" s="77"/>
      <c r="B6" s="78"/>
      <c r="C6" s="79"/>
      <c r="D6" s="565"/>
      <c r="E6" s="566"/>
      <c r="F6" s="80"/>
      <c r="G6" s="81"/>
      <c r="H6" s="82"/>
      <c r="I6" s="83"/>
      <c r="J6" s="84"/>
    </row>
    <row r="7" spans="1:10" ht="15">
      <c r="A7" s="85"/>
      <c r="B7" s="78"/>
      <c r="C7" s="79"/>
      <c r="D7" s="86"/>
      <c r="E7" s="80"/>
      <c r="F7" s="80"/>
      <c r="G7" s="81"/>
      <c r="H7" s="82"/>
      <c r="I7" s="83"/>
      <c r="J7" s="84"/>
    </row>
    <row r="8" spans="1:10" ht="15">
      <c r="A8" s="85"/>
      <c r="B8" s="78"/>
      <c r="C8" s="79"/>
      <c r="D8" s="86"/>
      <c r="E8" s="80"/>
      <c r="F8" s="80"/>
      <c r="G8" s="81"/>
      <c r="H8" s="82"/>
      <c r="I8" s="83"/>
      <c r="J8" s="84"/>
    </row>
    <row r="9" spans="1:10" ht="15">
      <c r="A9" s="85"/>
      <c r="B9" s="78"/>
      <c r="C9" s="79"/>
      <c r="D9" s="86"/>
      <c r="E9" s="80"/>
      <c r="F9" s="80"/>
      <c r="G9" s="81"/>
      <c r="H9" s="82"/>
      <c r="I9" s="83"/>
      <c r="J9" s="84"/>
    </row>
    <row r="10" spans="1:10" ht="15">
      <c r="A10" s="85"/>
      <c r="B10" s="78"/>
      <c r="C10" s="79"/>
      <c r="D10" s="86"/>
      <c r="E10" s="80"/>
      <c r="F10" s="80"/>
      <c r="G10" s="81"/>
      <c r="H10" s="82"/>
      <c r="I10" s="83"/>
      <c r="J10" s="84"/>
    </row>
    <row r="11" spans="1:10" ht="15">
      <c r="A11" s="85"/>
      <c r="B11" s="78"/>
      <c r="C11" s="79"/>
      <c r="D11" s="86"/>
      <c r="E11" s="80"/>
      <c r="F11" s="80"/>
      <c r="G11" s="81"/>
      <c r="H11" s="82"/>
      <c r="I11" s="83"/>
      <c r="J11" s="84"/>
    </row>
    <row r="12" spans="1:10" ht="15">
      <c r="A12" s="85"/>
      <c r="B12" s="78"/>
      <c r="C12" s="79"/>
      <c r="D12" s="86"/>
      <c r="E12" s="80"/>
      <c r="F12" s="80"/>
      <c r="G12" s="81"/>
      <c r="H12" s="82"/>
      <c r="I12" s="83"/>
      <c r="J12" s="84"/>
    </row>
    <row r="13" spans="1:10" ht="15">
      <c r="A13" s="85"/>
      <c r="B13" s="78"/>
      <c r="C13" s="79"/>
      <c r="D13" s="86"/>
      <c r="E13" s="80"/>
      <c r="F13" s="80"/>
      <c r="G13" s="81"/>
      <c r="H13" s="82"/>
      <c r="I13" s="83"/>
      <c r="J13" s="84"/>
    </row>
    <row r="14" spans="1:10" ht="15">
      <c r="A14" s="85"/>
      <c r="B14" s="78"/>
      <c r="C14" s="79"/>
      <c r="D14" s="86"/>
      <c r="E14" s="80"/>
      <c r="F14" s="80"/>
      <c r="G14" s="81"/>
      <c r="H14" s="82"/>
      <c r="I14" s="83"/>
      <c r="J14" s="84"/>
    </row>
    <row r="15" spans="1:10" ht="15">
      <c r="A15" s="85"/>
      <c r="B15" s="78"/>
      <c r="C15" s="79"/>
      <c r="D15" s="86"/>
      <c r="E15" s="80"/>
      <c r="F15" s="80"/>
      <c r="G15" s="81"/>
      <c r="H15" s="82"/>
      <c r="I15" s="83"/>
      <c r="J15" s="84"/>
    </row>
    <row r="16" spans="1:10" ht="15">
      <c r="A16" s="85"/>
      <c r="B16" s="78"/>
      <c r="C16" s="79"/>
      <c r="D16" s="86"/>
      <c r="E16" s="80"/>
      <c r="F16" s="80"/>
      <c r="G16" s="81"/>
      <c r="H16" s="82"/>
      <c r="I16" s="83"/>
      <c r="J16" s="84"/>
    </row>
    <row r="17" spans="1:10" ht="15">
      <c r="A17" s="85"/>
      <c r="B17" s="78"/>
      <c r="C17" s="79"/>
      <c r="D17" s="86"/>
      <c r="E17" s="80"/>
      <c r="F17" s="80"/>
      <c r="G17" s="81"/>
      <c r="H17" s="82"/>
      <c r="I17" s="83"/>
      <c r="J17" s="84"/>
    </row>
    <row r="18" spans="1:10" ht="15">
      <c r="A18" s="85"/>
      <c r="B18" s="78"/>
      <c r="C18" s="79"/>
      <c r="D18" s="86"/>
      <c r="E18" s="80"/>
      <c r="F18" s="80"/>
      <c r="G18" s="81"/>
      <c r="H18" s="82"/>
      <c r="I18" s="83"/>
      <c r="J18" s="84"/>
    </row>
    <row r="19" spans="1:10" ht="15">
      <c r="A19" s="85"/>
      <c r="B19" s="78"/>
      <c r="C19" s="79"/>
      <c r="D19" s="86"/>
      <c r="E19" s="80"/>
      <c r="F19" s="80"/>
      <c r="G19" s="81"/>
      <c r="H19" s="82"/>
      <c r="I19" s="83"/>
      <c r="J19" s="84"/>
    </row>
    <row r="20" spans="1:10" ht="15">
      <c r="A20" s="85"/>
      <c r="B20" s="78"/>
      <c r="C20" s="79"/>
      <c r="D20" s="86"/>
      <c r="E20" s="80"/>
      <c r="F20" s="80"/>
      <c r="G20" s="81"/>
      <c r="H20" s="82"/>
      <c r="I20" s="83"/>
      <c r="J20" s="84"/>
    </row>
    <row r="21" spans="1:10" ht="15">
      <c r="A21" s="85"/>
      <c r="B21" s="78"/>
      <c r="C21" s="79"/>
      <c r="D21" s="86"/>
      <c r="E21" s="80"/>
      <c r="F21" s="80"/>
      <c r="G21" s="81"/>
      <c r="H21" s="82"/>
      <c r="I21" s="83"/>
      <c r="J21" s="84"/>
    </row>
    <row r="22" spans="1:10" ht="15">
      <c r="A22" s="85"/>
      <c r="B22" s="78"/>
      <c r="C22" s="79"/>
      <c r="D22" s="86"/>
      <c r="E22" s="80"/>
      <c r="F22" s="80"/>
      <c r="G22" s="81"/>
      <c r="H22" s="82"/>
      <c r="I22" s="83"/>
      <c r="J22" s="84"/>
    </row>
    <row r="23" spans="1:10" ht="15">
      <c r="A23" s="85"/>
      <c r="B23" s="78"/>
      <c r="C23" s="79"/>
      <c r="D23" s="86"/>
      <c r="E23" s="80"/>
      <c r="F23" s="80"/>
      <c r="G23" s="81"/>
      <c r="H23" s="82"/>
      <c r="I23" s="83"/>
      <c r="J23" s="84"/>
    </row>
    <row r="24" spans="1:10" ht="15">
      <c r="A24" s="85"/>
      <c r="B24" s="78"/>
      <c r="C24" s="79"/>
      <c r="D24" s="86"/>
      <c r="E24" s="80"/>
      <c r="F24" s="80"/>
      <c r="G24" s="81"/>
      <c r="H24" s="82"/>
      <c r="I24" s="83"/>
      <c r="J24" s="84"/>
    </row>
    <row r="25" spans="1:10" ht="15">
      <c r="A25" s="85"/>
      <c r="B25" s="78"/>
      <c r="C25" s="79"/>
      <c r="D25" s="86"/>
      <c r="E25" s="80"/>
      <c r="F25" s="80"/>
      <c r="G25" s="81"/>
      <c r="H25" s="82"/>
      <c r="I25" s="83"/>
      <c r="J25" s="84"/>
    </row>
    <row r="26" spans="1:10" ht="15">
      <c r="A26" s="85"/>
      <c r="B26" s="78"/>
      <c r="C26" s="79"/>
      <c r="D26" s="86"/>
      <c r="E26" s="80"/>
      <c r="F26" s="80"/>
      <c r="G26" s="81"/>
      <c r="H26" s="82"/>
      <c r="I26" s="83"/>
      <c r="J26" s="84"/>
    </row>
    <row r="27" spans="1:10" ht="15">
      <c r="A27" s="85"/>
      <c r="B27" s="78"/>
      <c r="C27" s="79"/>
      <c r="D27" s="86"/>
      <c r="E27" s="80"/>
      <c r="F27" s="80"/>
      <c r="G27" s="81"/>
      <c r="H27" s="82"/>
      <c r="I27" s="83"/>
      <c r="J27" s="84"/>
    </row>
    <row r="28" spans="1:10" ht="15">
      <c r="A28" s="85"/>
      <c r="B28" s="78"/>
      <c r="C28" s="79"/>
      <c r="D28" s="86"/>
      <c r="E28" s="80"/>
      <c r="F28" s="80"/>
      <c r="G28" s="81"/>
      <c r="H28" s="82"/>
      <c r="I28" s="83"/>
      <c r="J28" s="84"/>
    </row>
    <row r="29" spans="1:10" ht="15">
      <c r="A29" s="85"/>
      <c r="B29" s="78"/>
      <c r="C29" s="79"/>
      <c r="D29" s="86"/>
      <c r="E29" s="80"/>
      <c r="F29" s="80"/>
      <c r="G29" s="81"/>
      <c r="H29" s="82"/>
      <c r="I29" s="83"/>
      <c r="J29" s="84"/>
    </row>
    <row r="30" spans="1:10" ht="15">
      <c r="A30" s="85"/>
      <c r="B30" s="78"/>
      <c r="C30" s="79"/>
      <c r="D30" s="86"/>
      <c r="E30" s="80"/>
      <c r="F30" s="80"/>
      <c r="G30" s="81"/>
      <c r="H30" s="82"/>
      <c r="I30" s="83"/>
      <c r="J30" s="84"/>
    </row>
    <row r="31" spans="1:10" ht="15">
      <c r="A31" s="85"/>
      <c r="B31" s="78"/>
      <c r="C31" s="79"/>
      <c r="D31" s="86"/>
      <c r="E31" s="80"/>
      <c r="F31" s="80"/>
      <c r="G31" s="81"/>
      <c r="H31" s="82"/>
      <c r="I31" s="83"/>
      <c r="J31" s="84"/>
    </row>
    <row r="32" spans="1:10" ht="15">
      <c r="A32" s="85"/>
      <c r="B32" s="78"/>
      <c r="C32" s="79"/>
      <c r="D32" s="86"/>
      <c r="E32" s="80"/>
      <c r="F32" s="80"/>
      <c r="G32" s="81"/>
      <c r="H32" s="82"/>
      <c r="I32" s="83"/>
      <c r="J32" s="84"/>
    </row>
    <row r="33" spans="1:10" ht="15">
      <c r="A33" s="85"/>
      <c r="B33" s="78"/>
      <c r="C33" s="79"/>
      <c r="D33" s="86"/>
      <c r="E33" s="80"/>
      <c r="F33" s="80"/>
      <c r="G33" s="81"/>
      <c r="H33" s="82"/>
      <c r="I33" s="83"/>
      <c r="J33" s="84"/>
    </row>
    <row r="34" spans="1:10" ht="15">
      <c r="A34" s="85"/>
      <c r="B34" s="87"/>
      <c r="C34" s="88"/>
      <c r="D34" s="567"/>
      <c r="E34" s="568"/>
      <c r="F34" s="90"/>
      <c r="G34" s="81"/>
      <c r="H34" s="82"/>
      <c r="I34" s="83"/>
      <c r="J34" s="91"/>
    </row>
    <row r="35" spans="1:10" ht="15">
      <c r="A35" s="85"/>
      <c r="B35" s="92"/>
      <c r="C35" s="93"/>
      <c r="D35" s="567"/>
      <c r="E35" s="568"/>
      <c r="F35" s="90"/>
      <c r="G35" s="81"/>
      <c r="H35" s="82"/>
      <c r="I35" s="83"/>
      <c r="J35" s="94"/>
    </row>
    <row r="36" spans="1:10" ht="15">
      <c r="A36" s="85"/>
      <c r="B36" s="92"/>
      <c r="C36" s="95"/>
      <c r="D36" s="567"/>
      <c r="E36" s="568"/>
      <c r="F36" s="90"/>
      <c r="G36" s="81"/>
      <c r="H36" s="82"/>
      <c r="I36" s="83"/>
      <c r="J36" s="94"/>
    </row>
    <row r="37" spans="1:10" ht="15">
      <c r="A37" s="85"/>
      <c r="B37" s="96"/>
      <c r="C37" s="97"/>
      <c r="D37" s="98"/>
      <c r="E37" s="99"/>
      <c r="F37" s="99"/>
      <c r="G37" s="100"/>
      <c r="H37" s="89"/>
      <c r="I37" s="81"/>
      <c r="J37" s="94"/>
    </row>
    <row r="38" spans="1:10" ht="15">
      <c r="A38" s="85"/>
      <c r="B38" s="96"/>
      <c r="C38" s="97"/>
      <c r="D38" s="98"/>
      <c r="E38" s="99"/>
      <c r="F38" s="99"/>
      <c r="G38" s="100"/>
      <c r="H38" s="89"/>
      <c r="I38" s="81"/>
      <c r="J38" s="94"/>
    </row>
    <row r="39" spans="1:10" ht="15">
      <c r="A39" s="85"/>
      <c r="B39" s="96"/>
      <c r="C39" s="97"/>
      <c r="D39" s="98"/>
      <c r="E39" s="99"/>
      <c r="F39" s="99"/>
      <c r="G39" s="100"/>
      <c r="H39" s="89"/>
      <c r="I39" s="81"/>
      <c r="J39" s="94"/>
    </row>
    <row r="40" spans="1:10" ht="15">
      <c r="A40" s="85"/>
      <c r="B40" s="96"/>
      <c r="C40" s="97"/>
      <c r="D40" s="98"/>
      <c r="E40" s="99"/>
      <c r="F40" s="99"/>
      <c r="G40" s="100"/>
      <c r="H40" s="89"/>
      <c r="I40" s="81"/>
      <c r="J40" s="94"/>
    </row>
    <row r="41" spans="1:10" ht="15">
      <c r="A41" s="85"/>
      <c r="B41" s="92"/>
      <c r="C41" s="95"/>
      <c r="D41" s="89"/>
      <c r="E41" s="90"/>
      <c r="F41" s="90"/>
      <c r="G41" s="81"/>
      <c r="H41" s="82"/>
      <c r="I41" s="83"/>
      <c r="J41" s="101"/>
    </row>
    <row r="42" spans="1:10" ht="15">
      <c r="A42" s="85"/>
      <c r="B42" s="92"/>
      <c r="C42" s="95"/>
      <c r="D42" s="89"/>
      <c r="E42" s="90"/>
      <c r="F42" s="90"/>
      <c r="G42" s="81"/>
      <c r="H42" s="102"/>
      <c r="I42" s="81"/>
      <c r="J42" s="94"/>
    </row>
    <row r="43" spans="1:10" ht="15.75" thickBot="1">
      <c r="A43" s="103"/>
      <c r="B43" s="104"/>
      <c r="C43" s="105"/>
      <c r="D43" s="569"/>
      <c r="E43" s="570"/>
      <c r="F43" s="106"/>
      <c r="G43" s="107"/>
      <c r="H43" s="108"/>
      <c r="I43" s="107"/>
      <c r="J43" s="109"/>
    </row>
  </sheetData>
  <sheetProtection/>
  <mergeCells count="11">
    <mergeCell ref="H4:J4"/>
    <mergeCell ref="D6:E6"/>
    <mergeCell ref="D34:E34"/>
    <mergeCell ref="D35:E35"/>
    <mergeCell ref="D36:E36"/>
    <mergeCell ref="D43:E43"/>
    <mergeCell ref="A1:J1"/>
    <mergeCell ref="F2:J2"/>
    <mergeCell ref="A3:G3"/>
    <mergeCell ref="H3:J3"/>
    <mergeCell ref="A4:G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D7"/>
  <sheetViews>
    <sheetView zoomScalePageLayoutView="0" workbookViewId="0" topLeftCell="A1">
      <selection activeCell="C15" sqref="C15"/>
    </sheetView>
  </sheetViews>
  <sheetFormatPr defaultColWidth="11.421875" defaultRowHeight="12.75"/>
  <cols>
    <col min="1" max="1" width="11.28125" style="0" customWidth="1"/>
    <col min="2" max="2" width="36.57421875" style="0" customWidth="1"/>
    <col min="3" max="3" width="12.421875" style="0" customWidth="1"/>
    <col min="4" max="4" width="25.7109375" style="0" customWidth="1"/>
  </cols>
  <sheetData>
    <row r="1" spans="1:4" ht="15.75" customHeight="1" thickBot="1">
      <c r="A1" s="110" t="s">
        <v>152</v>
      </c>
      <c r="B1" s="111" t="s">
        <v>153</v>
      </c>
      <c r="C1" s="111" t="s">
        <v>155</v>
      </c>
      <c r="D1" s="111" t="s">
        <v>154</v>
      </c>
    </row>
    <row r="2" spans="1:4" ht="15.75" thickBot="1">
      <c r="A2" s="112" t="s">
        <v>144</v>
      </c>
      <c r="B2" s="113" t="s">
        <v>145</v>
      </c>
      <c r="C2" s="113" t="s">
        <v>146</v>
      </c>
      <c r="D2" s="114">
        <v>43712</v>
      </c>
    </row>
    <row r="3" spans="1:4" ht="15.75" thickBot="1">
      <c r="A3" s="112" t="s">
        <v>147</v>
      </c>
      <c r="B3" s="113" t="s">
        <v>148</v>
      </c>
      <c r="C3" s="113" t="s">
        <v>146</v>
      </c>
      <c r="D3" s="114">
        <v>43699</v>
      </c>
    </row>
    <row r="4" spans="1:4" ht="15.75" thickBot="1">
      <c r="A4" s="115" t="s">
        <v>149</v>
      </c>
      <c r="B4" s="116" t="s">
        <v>150</v>
      </c>
      <c r="C4" s="116" t="s">
        <v>151</v>
      </c>
      <c r="D4" s="117">
        <v>43600</v>
      </c>
    </row>
    <row r="5" spans="1:4" ht="15.75" thickBot="1">
      <c r="A5" s="115">
        <v>3</v>
      </c>
      <c r="B5" s="116"/>
      <c r="C5" s="116"/>
      <c r="D5" s="117">
        <v>40148</v>
      </c>
    </row>
    <row r="6" spans="1:4" ht="15.75" thickBot="1">
      <c r="A6" s="115">
        <v>2</v>
      </c>
      <c r="B6" s="116"/>
      <c r="C6" s="116"/>
      <c r="D6" s="117">
        <v>39708</v>
      </c>
    </row>
    <row r="7" spans="1:4" ht="15.75" thickBot="1">
      <c r="A7" s="115">
        <v>1</v>
      </c>
      <c r="B7" s="116"/>
      <c r="C7" s="116"/>
      <c r="D7" s="11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F38"/>
  <sheetViews>
    <sheetView showZeros="0" zoomScalePageLayoutView="0" workbookViewId="0" topLeftCell="A1">
      <selection activeCell="B3" sqref="B3"/>
    </sheetView>
  </sheetViews>
  <sheetFormatPr defaultColWidth="0" defaultRowHeight="12.75"/>
  <cols>
    <col min="1" max="1" width="13.140625" style="386" customWidth="1"/>
    <col min="2" max="2" width="53.28125" style="386" customWidth="1"/>
    <col min="3" max="3" width="15.7109375" style="386" customWidth="1"/>
    <col min="4" max="4" width="6.00390625" style="386" customWidth="1"/>
    <col min="5" max="6" width="4.7109375" style="386" customWidth="1"/>
    <col min="7" max="7" width="2.7109375" style="121" customWidth="1"/>
    <col min="8" max="16384" width="9.140625" style="121" hidden="1" customWidth="1"/>
  </cols>
  <sheetData>
    <row r="1" spans="1:6" ht="18">
      <c r="A1" s="760" t="s">
        <v>21</v>
      </c>
      <c r="E1" s="761" t="s">
        <v>22</v>
      </c>
      <c r="F1" s="762" t="s">
        <v>9</v>
      </c>
    </row>
    <row r="2" ht="18">
      <c r="A2" s="760"/>
    </row>
    <row r="3" spans="1:6" ht="36">
      <c r="A3" s="763" t="s">
        <v>344</v>
      </c>
      <c r="B3" s="796"/>
      <c r="C3" s="765" t="s">
        <v>345</v>
      </c>
      <c r="D3" s="766"/>
      <c r="E3" s="767"/>
      <c r="F3" s="768"/>
    </row>
    <row r="4" spans="1:6" ht="15">
      <c r="A4" s="769" t="s">
        <v>23</v>
      </c>
      <c r="B4" s="770"/>
      <c r="C4" s="771" t="s">
        <v>24</v>
      </c>
      <c r="D4" s="743"/>
      <c r="E4" s="743"/>
      <c r="F4" s="744"/>
    </row>
    <row r="5" spans="4:6" ht="12.75" customHeight="1">
      <c r="D5" s="772"/>
      <c r="E5" s="772"/>
      <c r="F5" s="772"/>
    </row>
    <row r="6" spans="1:6" ht="15">
      <c r="A6" s="773" t="s">
        <v>25</v>
      </c>
      <c r="B6" s="773" t="s">
        <v>99</v>
      </c>
      <c r="C6" s="774"/>
      <c r="D6" s="773"/>
      <c r="E6" s="775" t="s">
        <v>26</v>
      </c>
      <c r="F6" s="776"/>
    </row>
    <row r="7" spans="1:6" ht="15">
      <c r="A7" s="777"/>
      <c r="B7" s="778"/>
      <c r="C7" s="779"/>
      <c r="D7" s="780" t="s">
        <v>0</v>
      </c>
      <c r="E7" s="780" t="s">
        <v>0</v>
      </c>
      <c r="F7" s="780" t="s">
        <v>0</v>
      </c>
    </row>
    <row r="8" spans="1:6" ht="15" customHeight="1">
      <c r="A8" s="773" t="s">
        <v>1</v>
      </c>
      <c r="B8" s="773" t="s">
        <v>27</v>
      </c>
      <c r="C8" s="774"/>
      <c r="D8" s="781" t="s">
        <v>321</v>
      </c>
      <c r="E8" s="781" t="s">
        <v>28</v>
      </c>
      <c r="F8" s="781" t="s">
        <v>29</v>
      </c>
    </row>
    <row r="9" spans="1:6" ht="15">
      <c r="A9" s="777"/>
      <c r="B9" s="782"/>
      <c r="C9" s="779"/>
      <c r="D9" s="783"/>
      <c r="E9" s="783"/>
      <c r="F9" s="783"/>
    </row>
    <row r="10" spans="1:6" ht="15">
      <c r="A10" s="777"/>
      <c r="B10" s="782" t="s">
        <v>98</v>
      </c>
      <c r="C10" s="779"/>
      <c r="D10" s="784"/>
      <c r="E10" s="784"/>
      <c r="F10" s="784"/>
    </row>
    <row r="11" spans="1:6" ht="15">
      <c r="A11" s="777"/>
      <c r="B11" s="782"/>
      <c r="C11" s="779"/>
      <c r="D11" s="784"/>
      <c r="E11" s="784"/>
      <c r="F11" s="784"/>
    </row>
    <row r="12" spans="1:6" ht="15">
      <c r="A12" s="773" t="s">
        <v>30</v>
      </c>
      <c r="B12" s="773" t="s">
        <v>109</v>
      </c>
      <c r="C12" s="774"/>
      <c r="D12" s="784"/>
      <c r="E12" s="784"/>
      <c r="F12" s="784"/>
    </row>
    <row r="13" spans="1:6" ht="15">
      <c r="A13" s="785"/>
      <c r="B13" s="778" t="s">
        <v>108</v>
      </c>
      <c r="C13" s="786"/>
      <c r="D13" s="787"/>
      <c r="E13" s="787"/>
      <c r="F13" s="787"/>
    </row>
    <row r="14" ht="6" customHeight="1">
      <c r="B14" s="788"/>
    </row>
    <row r="15" spans="1:3" ht="15">
      <c r="A15" s="386" t="s">
        <v>31</v>
      </c>
      <c r="B15" s="386" t="s">
        <v>32</v>
      </c>
      <c r="C15" s="797" t="s">
        <v>157</v>
      </c>
    </row>
    <row r="16" spans="1:6" s="789" customFormat="1" ht="15">
      <c r="A16" s="745"/>
      <c r="B16" s="746" t="s">
        <v>34</v>
      </c>
      <c r="C16" s="747"/>
      <c r="D16" s="747"/>
      <c r="E16" s="747"/>
      <c r="F16" s="747"/>
    </row>
    <row r="17" spans="1:6" s="789" customFormat="1" ht="15">
      <c r="A17" s="745"/>
      <c r="B17" s="749"/>
      <c r="C17" s="747"/>
      <c r="D17" s="747"/>
      <c r="E17" s="747"/>
      <c r="F17" s="747"/>
    </row>
    <row r="18" spans="1:6" s="789" customFormat="1" ht="15">
      <c r="A18" s="745"/>
      <c r="B18" s="749"/>
      <c r="C18" s="747"/>
      <c r="D18" s="747"/>
      <c r="E18" s="747"/>
      <c r="F18" s="747"/>
    </row>
    <row r="19" spans="1:6" s="789" customFormat="1" ht="15">
      <c r="A19" s="745"/>
      <c r="B19" s="749"/>
      <c r="C19" s="747"/>
      <c r="D19" s="747"/>
      <c r="E19" s="747"/>
      <c r="F19" s="747"/>
    </row>
    <row r="20" spans="1:6" s="789" customFormat="1" ht="15">
      <c r="A20" s="745"/>
      <c r="B20" s="750" t="s">
        <v>35</v>
      </c>
      <c r="C20" s="747"/>
      <c r="D20" s="747"/>
      <c r="E20" s="747"/>
      <c r="F20" s="747"/>
    </row>
    <row r="21" spans="1:6" ht="6" customHeight="1">
      <c r="A21" s="790"/>
      <c r="B21" s="790"/>
      <c r="C21" s="790"/>
      <c r="D21" s="791"/>
      <c r="E21" s="791"/>
      <c r="F21" s="791"/>
    </row>
    <row r="22" spans="1:6" ht="15">
      <c r="A22" s="386" t="s">
        <v>36</v>
      </c>
      <c r="D22" s="792"/>
      <c r="E22" s="792"/>
      <c r="F22" s="792"/>
    </row>
    <row r="23" spans="1:6" s="789" customFormat="1" ht="15">
      <c r="A23" s="751"/>
      <c r="B23" s="752"/>
      <c r="C23" s="751"/>
      <c r="D23" s="753"/>
      <c r="E23" s="753"/>
      <c r="F23" s="753"/>
    </row>
    <row r="24" spans="1:6" ht="6" customHeight="1">
      <c r="A24" s="790"/>
      <c r="B24" s="790"/>
      <c r="C24" s="790"/>
      <c r="D24" s="791"/>
      <c r="E24" s="791"/>
      <c r="F24" s="791"/>
    </row>
    <row r="25" spans="1:3" ht="15">
      <c r="A25" s="386" t="s">
        <v>100</v>
      </c>
      <c r="C25" s="386" t="s">
        <v>97</v>
      </c>
    </row>
    <row r="26" spans="1:6" s="798" customFormat="1" ht="15">
      <c r="A26" s="751"/>
      <c r="B26" s="752"/>
      <c r="C26" s="751"/>
      <c r="D26" s="753"/>
      <c r="E26" s="753"/>
      <c r="F26" s="753"/>
    </row>
    <row r="27" spans="1:6" s="798" customFormat="1" ht="15">
      <c r="A27" s="751"/>
      <c r="B27" s="752"/>
      <c r="C27" s="751"/>
      <c r="D27" s="753"/>
      <c r="E27" s="753"/>
      <c r="F27" s="753"/>
    </row>
    <row r="28" spans="1:6" s="798" customFormat="1" ht="15">
      <c r="A28" s="751"/>
      <c r="B28" s="752"/>
      <c r="C28" s="751"/>
      <c r="D28" s="753"/>
      <c r="E28" s="753"/>
      <c r="F28" s="753"/>
    </row>
    <row r="29" spans="1:6" ht="6" customHeight="1">
      <c r="A29" s="790"/>
      <c r="B29" s="790"/>
      <c r="C29" s="790"/>
      <c r="D29" s="791"/>
      <c r="E29" s="791"/>
      <c r="F29" s="791"/>
    </row>
    <row r="30" spans="1:6" ht="15">
      <c r="A30" s="386" t="s">
        <v>2</v>
      </c>
      <c r="C30" s="386" t="s">
        <v>37</v>
      </c>
      <c r="D30" s="792"/>
      <c r="E30" s="792"/>
      <c r="F30" s="792"/>
    </row>
    <row r="31" spans="1:6" s="789" customFormat="1" ht="15">
      <c r="A31" s="754"/>
      <c r="B31" s="755"/>
      <c r="C31" s="793" t="s">
        <v>38</v>
      </c>
      <c r="D31" s="794">
        <f>SUM(D16:D30)</f>
        <v>0</v>
      </c>
      <c r="E31" s="794">
        <f>SUM(E16:E30)</f>
        <v>0</v>
      </c>
      <c r="F31" s="794">
        <f>SUM(F16:F30)</f>
        <v>0</v>
      </c>
    </row>
    <row r="32" spans="1:6" s="789" customFormat="1" ht="27">
      <c r="A32" s="756"/>
      <c r="B32" s="757"/>
      <c r="C32" s="793" t="s">
        <v>39</v>
      </c>
      <c r="D32" s="794"/>
      <c r="E32" s="794"/>
      <c r="F32" s="794"/>
    </row>
    <row r="33" spans="1:6" s="789" customFormat="1" ht="15">
      <c r="A33" s="758"/>
      <c r="B33" s="759"/>
      <c r="C33" s="793" t="s">
        <v>40</v>
      </c>
      <c r="D33" s="794">
        <f>+D32+D31</f>
        <v>0</v>
      </c>
      <c r="E33" s="794">
        <f>+E32+E31</f>
        <v>0</v>
      </c>
      <c r="F33" s="794">
        <f>+F32+F31</f>
        <v>0</v>
      </c>
    </row>
    <row r="36" ht="15">
      <c r="F36" s="121"/>
    </row>
    <row r="37" ht="15">
      <c r="F37" s="121"/>
    </row>
    <row r="38" ht="15">
      <c r="F38" s="121"/>
    </row>
  </sheetData>
  <sheetProtection sheet="1" formatCells="0" formatRows="0" insertRows="0"/>
  <mergeCells count="5">
    <mergeCell ref="D4:F4"/>
    <mergeCell ref="D8:D13"/>
    <mergeCell ref="E8:E13"/>
    <mergeCell ref="F8:F13"/>
    <mergeCell ref="D3:F3"/>
  </mergeCells>
  <printOptions/>
  <pageMargins left="0.7480314960629921" right="0.7480314960629921" top="0.984251968503937" bottom="0.984251968503937" header="0.5118110236220472" footer="0.5118110236220472"/>
  <pageSetup fitToHeight="0" fitToWidth="1" horizontalDpi="300" verticalDpi="300" orientation="portrait" paperSize="9" scale="90" r:id="rId2"/>
  <headerFooter alignWithMargins="0">
    <oddHeader>&amp;C&amp;F&amp;R&amp;G</oddHeader>
    <oddFooter>&amp;LDate d'impression: &amp;D&amp;Rp. &amp;P/&amp;N</oddFooter>
  </headerFooter>
  <legacyDrawingHF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38"/>
  <sheetViews>
    <sheetView showZeros="0" zoomScalePageLayoutView="0" workbookViewId="0" topLeftCell="A1">
      <selection activeCell="A16" sqref="A16"/>
    </sheetView>
  </sheetViews>
  <sheetFormatPr defaultColWidth="0" defaultRowHeight="12.75"/>
  <cols>
    <col min="1" max="1" width="13.140625" style="386" customWidth="1"/>
    <col min="2" max="2" width="53.28125" style="386" customWidth="1"/>
    <col min="3" max="3" width="15.7109375" style="386" customWidth="1"/>
    <col min="4" max="4" width="6.00390625" style="386" customWidth="1"/>
    <col min="5" max="6" width="4.7109375" style="386" customWidth="1"/>
    <col min="7" max="7" width="2.7109375" style="121" customWidth="1"/>
    <col min="8" max="16384" width="9.140625" style="121" hidden="1" customWidth="1"/>
  </cols>
  <sheetData>
    <row r="1" spans="1:6" ht="18">
      <c r="A1" s="760" t="s">
        <v>21</v>
      </c>
      <c r="E1" s="761" t="s">
        <v>22</v>
      </c>
      <c r="F1" s="762" t="s">
        <v>3</v>
      </c>
    </row>
    <row r="2" ht="18">
      <c r="A2" s="760"/>
    </row>
    <row r="3" spans="1:6" ht="36">
      <c r="A3" s="763" t="s">
        <v>344</v>
      </c>
      <c r="B3" s="764">
        <f>1!B3</f>
        <v>0</v>
      </c>
      <c r="C3" s="765" t="s">
        <v>345</v>
      </c>
      <c r="D3" s="766">
        <f>1!D3:F3</f>
        <v>0</v>
      </c>
      <c r="E3" s="767"/>
      <c r="F3" s="768"/>
    </row>
    <row r="4" spans="1:6" ht="15">
      <c r="A4" s="769" t="s">
        <v>23</v>
      </c>
      <c r="B4" s="770">
        <f>1!B4</f>
        <v>0</v>
      </c>
      <c r="C4" s="771" t="s">
        <v>24</v>
      </c>
      <c r="D4" s="743"/>
      <c r="E4" s="743"/>
      <c r="F4" s="744"/>
    </row>
    <row r="5" spans="4:6" ht="12.75" customHeight="1">
      <c r="D5" s="772"/>
      <c r="E5" s="772"/>
      <c r="F5" s="772"/>
    </row>
    <row r="6" spans="1:6" ht="15">
      <c r="A6" s="773" t="s">
        <v>25</v>
      </c>
      <c r="B6" s="773" t="str">
        <f>1!B6</f>
        <v>Chef de projet BOFAS (également coordinateur-réalisation) :</v>
      </c>
      <c r="C6" s="774"/>
      <c r="D6" s="773"/>
      <c r="E6" s="775" t="s">
        <v>26</v>
      </c>
      <c r="F6" s="776"/>
    </row>
    <row r="7" spans="1:6" ht="15">
      <c r="A7" s="777"/>
      <c r="B7" s="778"/>
      <c r="C7" s="779"/>
      <c r="D7" s="780" t="s">
        <v>0</v>
      </c>
      <c r="E7" s="780" t="s">
        <v>0</v>
      </c>
      <c r="F7" s="780" t="s">
        <v>0</v>
      </c>
    </row>
    <row r="8" spans="1:6" ht="15" customHeight="1">
      <c r="A8" s="773" t="s">
        <v>1</v>
      </c>
      <c r="B8" s="773" t="s">
        <v>27</v>
      </c>
      <c r="C8" s="774"/>
      <c r="D8" s="781" t="s">
        <v>321</v>
      </c>
      <c r="E8" s="781" t="s">
        <v>28</v>
      </c>
      <c r="F8" s="781" t="s">
        <v>29</v>
      </c>
    </row>
    <row r="9" spans="1:6" ht="15">
      <c r="A9" s="777"/>
      <c r="B9" s="782"/>
      <c r="C9" s="779"/>
      <c r="D9" s="783"/>
      <c r="E9" s="783"/>
      <c r="F9" s="783"/>
    </row>
    <row r="10" spans="1:6" ht="15">
      <c r="A10" s="777"/>
      <c r="B10" s="782" t="str">
        <f>1!B10</f>
        <v>Coordinateur BOFAS :</v>
      </c>
      <c r="C10" s="779"/>
      <c r="D10" s="784"/>
      <c r="E10" s="784"/>
      <c r="F10" s="784"/>
    </row>
    <row r="11" spans="1:6" ht="15">
      <c r="A11" s="777"/>
      <c r="B11" s="782"/>
      <c r="C11" s="779"/>
      <c r="D11" s="784"/>
      <c r="E11" s="784"/>
      <c r="F11" s="784"/>
    </row>
    <row r="12" spans="1:6" ht="15">
      <c r="A12" s="773" t="s">
        <v>30</v>
      </c>
      <c r="B12" s="773" t="s">
        <v>109</v>
      </c>
      <c r="C12" s="774"/>
      <c r="D12" s="784"/>
      <c r="E12" s="784"/>
      <c r="F12" s="784"/>
    </row>
    <row r="13" spans="1:6" ht="15">
      <c r="A13" s="785"/>
      <c r="B13" s="778" t="s">
        <v>108</v>
      </c>
      <c r="C13" s="786"/>
      <c r="D13" s="787"/>
      <c r="E13" s="787"/>
      <c r="F13" s="787"/>
    </row>
    <row r="14" ht="6" customHeight="1">
      <c r="B14" s="788"/>
    </row>
    <row r="15" spans="1:3" ht="15">
      <c r="A15" s="386" t="s">
        <v>31</v>
      </c>
      <c r="B15" s="386" t="s">
        <v>32</v>
      </c>
      <c r="C15" s="386" t="s">
        <v>33</v>
      </c>
    </row>
    <row r="16" spans="1:6" s="789" customFormat="1" ht="15">
      <c r="A16" s="745"/>
      <c r="B16" s="746" t="s">
        <v>34</v>
      </c>
      <c r="C16" s="747"/>
      <c r="D16" s="747"/>
      <c r="E16" s="747"/>
      <c r="F16" s="747"/>
    </row>
    <row r="17" spans="1:6" s="789" customFormat="1" ht="15">
      <c r="A17" s="745"/>
      <c r="B17" s="749"/>
      <c r="C17" s="747"/>
      <c r="D17" s="747"/>
      <c r="E17" s="747"/>
      <c r="F17" s="747"/>
    </row>
    <row r="18" spans="1:6" s="789" customFormat="1" ht="15">
      <c r="A18" s="745"/>
      <c r="B18" s="749"/>
      <c r="C18" s="747"/>
      <c r="D18" s="747"/>
      <c r="E18" s="747"/>
      <c r="F18" s="747"/>
    </row>
    <row r="19" spans="1:6" s="789" customFormat="1" ht="15">
      <c r="A19" s="745"/>
      <c r="B19" s="749"/>
      <c r="C19" s="747"/>
      <c r="D19" s="747"/>
      <c r="E19" s="747"/>
      <c r="F19" s="747"/>
    </row>
    <row r="20" spans="1:6" s="789" customFormat="1" ht="15">
      <c r="A20" s="745"/>
      <c r="B20" s="750" t="s">
        <v>35</v>
      </c>
      <c r="C20" s="747"/>
      <c r="D20" s="747"/>
      <c r="E20" s="747"/>
      <c r="F20" s="747"/>
    </row>
    <row r="21" spans="1:6" ht="6" customHeight="1">
      <c r="A21" s="790"/>
      <c r="B21" s="790"/>
      <c r="C21" s="790"/>
      <c r="D21" s="791"/>
      <c r="E21" s="791"/>
      <c r="F21" s="791"/>
    </row>
    <row r="22" spans="1:6" ht="15">
      <c r="A22" s="386" t="s">
        <v>36</v>
      </c>
      <c r="D22" s="792"/>
      <c r="E22" s="792"/>
      <c r="F22" s="792"/>
    </row>
    <row r="23" spans="1:6" s="789" customFormat="1" ht="15">
      <c r="A23" s="751"/>
      <c r="B23" s="752"/>
      <c r="C23" s="751"/>
      <c r="D23" s="753"/>
      <c r="E23" s="753"/>
      <c r="F23" s="753"/>
    </row>
    <row r="24" spans="1:6" ht="6" customHeight="1">
      <c r="A24" s="790"/>
      <c r="B24" s="790"/>
      <c r="C24" s="790"/>
      <c r="D24" s="791"/>
      <c r="E24" s="791"/>
      <c r="F24" s="791"/>
    </row>
    <row r="25" spans="1:3" ht="15">
      <c r="A25" s="386" t="s">
        <v>100</v>
      </c>
      <c r="C25" s="386" t="s">
        <v>97</v>
      </c>
    </row>
    <row r="26" spans="1:6" s="789" customFormat="1" ht="15">
      <c r="A26" s="751"/>
      <c r="B26" s="752"/>
      <c r="C26" s="751"/>
      <c r="D26" s="753"/>
      <c r="E26" s="753"/>
      <c r="F26" s="753"/>
    </row>
    <row r="27" spans="1:6" s="789" customFormat="1" ht="15">
      <c r="A27" s="751"/>
      <c r="B27" s="752"/>
      <c r="C27" s="751"/>
      <c r="D27" s="753"/>
      <c r="E27" s="753"/>
      <c r="F27" s="753"/>
    </row>
    <row r="28" spans="1:6" s="789" customFormat="1" ht="15">
      <c r="A28" s="751"/>
      <c r="B28" s="752"/>
      <c r="C28" s="751"/>
      <c r="D28" s="753"/>
      <c r="E28" s="753"/>
      <c r="F28" s="753"/>
    </row>
    <row r="29" spans="1:6" ht="6" customHeight="1">
      <c r="A29" s="790"/>
      <c r="B29" s="790"/>
      <c r="C29" s="790"/>
      <c r="D29" s="791"/>
      <c r="E29" s="791"/>
      <c r="F29" s="791"/>
    </row>
    <row r="30" spans="1:6" ht="15">
      <c r="A30" s="386" t="s">
        <v>2</v>
      </c>
      <c r="C30" s="386" t="s">
        <v>37</v>
      </c>
      <c r="D30" s="792"/>
      <c r="E30" s="792"/>
      <c r="F30" s="792"/>
    </row>
    <row r="31" spans="1:6" s="789" customFormat="1" ht="15">
      <c r="A31" s="754"/>
      <c r="B31" s="755"/>
      <c r="C31" s="793" t="s">
        <v>38</v>
      </c>
      <c r="D31" s="794">
        <f>SUM(D16:D30)</f>
        <v>0</v>
      </c>
      <c r="E31" s="794">
        <f>SUM(E16:E30)</f>
        <v>0</v>
      </c>
      <c r="F31" s="794">
        <f>SUM(F16:F30)</f>
        <v>0</v>
      </c>
    </row>
    <row r="32" spans="1:6" s="789" customFormat="1" ht="27">
      <c r="A32" s="756"/>
      <c r="B32" s="757"/>
      <c r="C32" s="793" t="s">
        <v>39</v>
      </c>
      <c r="D32" s="794">
        <f>1!D33</f>
        <v>0</v>
      </c>
      <c r="E32" s="794">
        <f>1!E33</f>
        <v>0</v>
      </c>
      <c r="F32" s="794">
        <f>1!F33</f>
        <v>0</v>
      </c>
    </row>
    <row r="33" spans="1:6" s="789" customFormat="1" ht="15">
      <c r="A33" s="758"/>
      <c r="B33" s="759"/>
      <c r="C33" s="793" t="s">
        <v>40</v>
      </c>
      <c r="D33" s="794">
        <f>+D32+D31</f>
        <v>0</v>
      </c>
      <c r="E33" s="794">
        <f>+E32+E31</f>
        <v>0</v>
      </c>
      <c r="F33" s="794">
        <f>+F32+F31</f>
        <v>0</v>
      </c>
    </row>
    <row r="36" ht="15">
      <c r="F36" s="121"/>
    </row>
    <row r="37" ht="15">
      <c r="F37" s="121"/>
    </row>
    <row r="38" ht="15">
      <c r="F38" s="121"/>
    </row>
  </sheetData>
  <sheetProtection sheet="1" formatCells="0" formatRows="0" insertRows="0"/>
  <mergeCells count="5">
    <mergeCell ref="D4:F4"/>
    <mergeCell ref="D8:D13"/>
    <mergeCell ref="E8:E13"/>
    <mergeCell ref="F8:F13"/>
    <mergeCell ref="D3:F3"/>
  </mergeCells>
  <printOptions/>
  <pageMargins left="0.7480314960629921" right="0.7480314960629921" top="0.984251968503937" bottom="0.984251968503937" header="0.5118110236220472" footer="0.5118110236220472"/>
  <pageSetup fitToHeight="0" fitToWidth="1" horizontalDpi="300" verticalDpi="300" orientation="portrait" paperSize="9" scale="90" r:id="rId2"/>
  <headerFooter alignWithMargins="0">
    <oddHeader>&amp;C&amp;F&amp;R&amp;G</oddHeader>
    <oddFooter>&amp;LDate d'impression: &amp;D&amp;Rp. &amp;P/&amp;N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38"/>
  <sheetViews>
    <sheetView showZeros="0" zoomScalePageLayoutView="0" workbookViewId="0" topLeftCell="A1">
      <selection activeCell="A16" sqref="A16"/>
    </sheetView>
  </sheetViews>
  <sheetFormatPr defaultColWidth="0" defaultRowHeight="12.75"/>
  <cols>
    <col min="1" max="1" width="13.140625" style="386" customWidth="1"/>
    <col min="2" max="2" width="53.28125" style="386" customWidth="1"/>
    <col min="3" max="3" width="15.7109375" style="386" customWidth="1"/>
    <col min="4" max="4" width="6.00390625" style="386" customWidth="1"/>
    <col min="5" max="6" width="4.7109375" style="386" customWidth="1"/>
    <col min="7" max="7" width="2.7109375" style="121" customWidth="1"/>
    <col min="8" max="16384" width="9.140625" style="121" hidden="1" customWidth="1"/>
  </cols>
  <sheetData>
    <row r="1" spans="1:6" ht="18">
      <c r="A1" s="760" t="s">
        <v>21</v>
      </c>
      <c r="E1" s="761" t="s">
        <v>22</v>
      </c>
      <c r="F1" s="762" t="s">
        <v>4</v>
      </c>
    </row>
    <row r="2" ht="18">
      <c r="A2" s="760"/>
    </row>
    <row r="3" spans="1:6" ht="36">
      <c r="A3" s="763" t="s">
        <v>344</v>
      </c>
      <c r="B3" s="764">
        <f>1!B3</f>
        <v>0</v>
      </c>
      <c r="C3" s="765" t="s">
        <v>345</v>
      </c>
      <c r="D3" s="766">
        <f>1!D3:F3</f>
        <v>0</v>
      </c>
      <c r="E3" s="767"/>
      <c r="F3" s="768"/>
    </row>
    <row r="4" spans="1:6" ht="15">
      <c r="A4" s="769" t="s">
        <v>23</v>
      </c>
      <c r="B4" s="770">
        <f>1!B4</f>
        <v>0</v>
      </c>
      <c r="C4" s="771" t="s">
        <v>24</v>
      </c>
      <c r="D4" s="743"/>
      <c r="E4" s="743"/>
      <c r="F4" s="744"/>
    </row>
    <row r="5" spans="4:6" ht="12.75" customHeight="1">
      <c r="D5" s="772"/>
      <c r="E5" s="772"/>
      <c r="F5" s="772"/>
    </row>
    <row r="6" spans="1:6" ht="15">
      <c r="A6" s="773" t="s">
        <v>25</v>
      </c>
      <c r="B6" s="773" t="str">
        <f>1!B6</f>
        <v>Chef de projet BOFAS (également coordinateur-réalisation) :</v>
      </c>
      <c r="C6" s="774"/>
      <c r="D6" s="773"/>
      <c r="E6" s="775" t="s">
        <v>26</v>
      </c>
      <c r="F6" s="776"/>
    </row>
    <row r="7" spans="1:6" ht="15">
      <c r="A7" s="777"/>
      <c r="B7" s="778"/>
      <c r="C7" s="779"/>
      <c r="D7" s="780" t="s">
        <v>0</v>
      </c>
      <c r="E7" s="780" t="s">
        <v>0</v>
      </c>
      <c r="F7" s="780" t="s">
        <v>0</v>
      </c>
    </row>
    <row r="8" spans="1:6" ht="15" customHeight="1">
      <c r="A8" s="773" t="s">
        <v>1</v>
      </c>
      <c r="B8" s="773" t="s">
        <v>27</v>
      </c>
      <c r="C8" s="774"/>
      <c r="D8" s="781" t="s">
        <v>321</v>
      </c>
      <c r="E8" s="781" t="s">
        <v>28</v>
      </c>
      <c r="F8" s="781" t="s">
        <v>29</v>
      </c>
    </row>
    <row r="9" spans="1:6" ht="15">
      <c r="A9" s="777"/>
      <c r="B9" s="782"/>
      <c r="C9" s="779"/>
      <c r="D9" s="783"/>
      <c r="E9" s="783"/>
      <c r="F9" s="783"/>
    </row>
    <row r="10" spans="1:6" ht="15">
      <c r="A10" s="777"/>
      <c r="B10" s="782" t="str">
        <f>1!B10</f>
        <v>Coordinateur BOFAS :</v>
      </c>
      <c r="C10" s="779"/>
      <c r="D10" s="784"/>
      <c r="E10" s="784"/>
      <c r="F10" s="784"/>
    </row>
    <row r="11" spans="1:6" ht="15">
      <c r="A11" s="777"/>
      <c r="B11" s="782"/>
      <c r="C11" s="779"/>
      <c r="D11" s="784"/>
      <c r="E11" s="784"/>
      <c r="F11" s="784"/>
    </row>
    <row r="12" spans="1:6" ht="15">
      <c r="A12" s="773" t="s">
        <v>30</v>
      </c>
      <c r="B12" s="773" t="s">
        <v>109</v>
      </c>
      <c r="C12" s="774"/>
      <c r="D12" s="784"/>
      <c r="E12" s="784"/>
      <c r="F12" s="784"/>
    </row>
    <row r="13" spans="1:6" ht="15">
      <c r="A13" s="785"/>
      <c r="B13" s="778" t="s">
        <v>108</v>
      </c>
      <c r="C13" s="786"/>
      <c r="D13" s="787"/>
      <c r="E13" s="787"/>
      <c r="F13" s="787"/>
    </row>
    <row r="14" ht="6" customHeight="1">
      <c r="B14" s="788"/>
    </row>
    <row r="15" spans="1:3" ht="15">
      <c r="A15" s="386" t="s">
        <v>31</v>
      </c>
      <c r="B15" s="386" t="s">
        <v>32</v>
      </c>
      <c r="C15" s="386" t="s">
        <v>33</v>
      </c>
    </row>
    <row r="16" spans="1:6" s="789" customFormat="1" ht="15">
      <c r="A16" s="745"/>
      <c r="B16" s="746" t="s">
        <v>34</v>
      </c>
      <c r="C16" s="747"/>
      <c r="D16" s="747"/>
      <c r="E16" s="747"/>
      <c r="F16" s="747"/>
    </row>
    <row r="17" spans="1:6" s="789" customFormat="1" ht="15">
      <c r="A17" s="745"/>
      <c r="B17" s="749"/>
      <c r="C17" s="747"/>
      <c r="D17" s="747"/>
      <c r="E17" s="747"/>
      <c r="F17" s="747"/>
    </row>
    <row r="18" spans="1:6" s="789" customFormat="1" ht="15">
      <c r="A18" s="745"/>
      <c r="B18" s="749"/>
      <c r="C18" s="747"/>
      <c r="D18" s="747"/>
      <c r="E18" s="747"/>
      <c r="F18" s="747"/>
    </row>
    <row r="19" spans="1:6" s="789" customFormat="1" ht="15">
      <c r="A19" s="745"/>
      <c r="B19" s="749"/>
      <c r="C19" s="747"/>
      <c r="D19" s="747"/>
      <c r="E19" s="747"/>
      <c r="F19" s="747"/>
    </row>
    <row r="20" spans="1:6" s="789" customFormat="1" ht="15">
      <c r="A20" s="745"/>
      <c r="B20" s="750" t="s">
        <v>35</v>
      </c>
      <c r="C20" s="747"/>
      <c r="D20" s="747"/>
      <c r="E20" s="747"/>
      <c r="F20" s="747"/>
    </row>
    <row r="21" spans="1:6" ht="6" customHeight="1">
      <c r="A21" s="790"/>
      <c r="B21" s="790"/>
      <c r="C21" s="790"/>
      <c r="D21" s="791"/>
      <c r="E21" s="791"/>
      <c r="F21" s="791"/>
    </row>
    <row r="22" spans="1:6" ht="15">
      <c r="A22" s="386" t="s">
        <v>36</v>
      </c>
      <c r="D22" s="792"/>
      <c r="E22" s="792"/>
      <c r="F22" s="792"/>
    </row>
    <row r="23" spans="1:6" s="789" customFormat="1" ht="15">
      <c r="A23" s="751"/>
      <c r="B23" s="752"/>
      <c r="C23" s="751"/>
      <c r="D23" s="753"/>
      <c r="E23" s="753"/>
      <c r="F23" s="753"/>
    </row>
    <row r="24" spans="1:6" ht="6" customHeight="1">
      <c r="A24" s="790"/>
      <c r="B24" s="790"/>
      <c r="C24" s="790"/>
      <c r="D24" s="791"/>
      <c r="E24" s="791"/>
      <c r="F24" s="791"/>
    </row>
    <row r="25" spans="1:3" ht="15">
      <c r="A25" s="386" t="s">
        <v>100</v>
      </c>
      <c r="C25" s="386" t="s">
        <v>97</v>
      </c>
    </row>
    <row r="26" spans="1:6" s="789" customFormat="1" ht="15">
      <c r="A26" s="751"/>
      <c r="B26" s="752"/>
      <c r="C26" s="751"/>
      <c r="D26" s="753"/>
      <c r="E26" s="753"/>
      <c r="F26" s="753"/>
    </row>
    <row r="27" spans="1:6" s="789" customFormat="1" ht="15">
      <c r="A27" s="751"/>
      <c r="B27" s="752"/>
      <c r="C27" s="751"/>
      <c r="D27" s="753"/>
      <c r="E27" s="753"/>
      <c r="F27" s="753"/>
    </row>
    <row r="28" spans="1:6" s="789" customFormat="1" ht="15">
      <c r="A28" s="751"/>
      <c r="B28" s="752"/>
      <c r="C28" s="751"/>
      <c r="D28" s="753"/>
      <c r="E28" s="753"/>
      <c r="F28" s="753"/>
    </row>
    <row r="29" spans="1:6" ht="6" customHeight="1">
      <c r="A29" s="790"/>
      <c r="B29" s="790"/>
      <c r="C29" s="790"/>
      <c r="D29" s="791"/>
      <c r="E29" s="791"/>
      <c r="F29" s="791"/>
    </row>
    <row r="30" spans="1:6" ht="15">
      <c r="A30" s="386" t="s">
        <v>2</v>
      </c>
      <c r="C30" s="386" t="s">
        <v>37</v>
      </c>
      <c r="D30" s="792"/>
      <c r="E30" s="792"/>
      <c r="F30" s="792"/>
    </row>
    <row r="31" spans="1:6" s="789" customFormat="1" ht="15">
      <c r="A31" s="754"/>
      <c r="B31" s="755"/>
      <c r="C31" s="793" t="s">
        <v>38</v>
      </c>
      <c r="D31" s="794">
        <f>SUM(D16:D30)</f>
        <v>0</v>
      </c>
      <c r="E31" s="794">
        <f>SUM(E16:E30)</f>
        <v>0</v>
      </c>
      <c r="F31" s="794">
        <f>SUM(F16:F30)</f>
        <v>0</v>
      </c>
    </row>
    <row r="32" spans="1:6" s="789" customFormat="1" ht="27">
      <c r="A32" s="756"/>
      <c r="B32" s="757"/>
      <c r="C32" s="793" t="s">
        <v>39</v>
      </c>
      <c r="D32" s="794">
        <f>2!D33</f>
        <v>0</v>
      </c>
      <c r="E32" s="794">
        <f>2!E33</f>
        <v>0</v>
      </c>
      <c r="F32" s="794">
        <f>2!F33</f>
        <v>0</v>
      </c>
    </row>
    <row r="33" spans="1:6" s="789" customFormat="1" ht="15">
      <c r="A33" s="758"/>
      <c r="B33" s="759"/>
      <c r="C33" s="793" t="s">
        <v>40</v>
      </c>
      <c r="D33" s="794">
        <f>+D32+D31</f>
        <v>0</v>
      </c>
      <c r="E33" s="794">
        <f>+E32+E31</f>
        <v>0</v>
      </c>
      <c r="F33" s="794">
        <f>+F32+F31</f>
        <v>0</v>
      </c>
    </row>
    <row r="36" ht="15">
      <c r="F36" s="121"/>
    </row>
    <row r="37" ht="15">
      <c r="F37" s="121"/>
    </row>
    <row r="38" ht="15">
      <c r="F38" s="121"/>
    </row>
  </sheetData>
  <sheetProtection sheet="1" formatCells="0" formatRows="0" insertRows="0"/>
  <mergeCells count="5">
    <mergeCell ref="D4:F4"/>
    <mergeCell ref="D8:D13"/>
    <mergeCell ref="E8:E13"/>
    <mergeCell ref="F8:F13"/>
    <mergeCell ref="D3:F3"/>
  </mergeCells>
  <printOptions/>
  <pageMargins left="0.7480314960629921" right="0.7480314960629921" top="0.984251968503937" bottom="0.984251968503937" header="0.5118110236220472" footer="0.5118110236220472"/>
  <pageSetup fitToHeight="0" fitToWidth="1" horizontalDpi="300" verticalDpi="300" orientation="portrait" paperSize="9" scale="90" r:id="rId2"/>
  <headerFooter alignWithMargins="0">
    <oddHeader>&amp;C&amp;F&amp;R&amp;G</oddHeader>
    <oddFooter>&amp;LDate d'impression: &amp;D&amp;Rp. &amp;P/&amp;N</oddFooter>
  </headerFooter>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G38"/>
  <sheetViews>
    <sheetView showZeros="0" zoomScalePageLayoutView="0" workbookViewId="0" topLeftCell="A1">
      <selection activeCell="A16" sqref="A16"/>
    </sheetView>
  </sheetViews>
  <sheetFormatPr defaultColWidth="0" defaultRowHeight="12.75"/>
  <cols>
    <col min="1" max="1" width="13.140625" style="386" customWidth="1"/>
    <col min="2" max="2" width="53.28125" style="386" customWidth="1"/>
    <col min="3" max="3" width="15.7109375" style="386" customWidth="1"/>
    <col min="4" max="4" width="6.00390625" style="386" customWidth="1"/>
    <col min="5" max="6" width="4.7109375" style="386" customWidth="1"/>
    <col min="7" max="7" width="2.7109375" style="121" customWidth="1"/>
    <col min="8" max="16384" width="9.140625" style="121" hidden="1" customWidth="1"/>
  </cols>
  <sheetData>
    <row r="1" spans="1:6" ht="18">
      <c r="A1" s="760" t="s">
        <v>21</v>
      </c>
      <c r="E1" s="761" t="s">
        <v>22</v>
      </c>
      <c r="F1" s="762" t="s">
        <v>5</v>
      </c>
    </row>
    <row r="2" ht="18">
      <c r="A2" s="760"/>
    </row>
    <row r="3" spans="1:6" ht="36">
      <c r="A3" s="763" t="s">
        <v>344</v>
      </c>
      <c r="B3" s="764">
        <f>1!B3</f>
        <v>0</v>
      </c>
      <c r="C3" s="765" t="s">
        <v>345</v>
      </c>
      <c r="D3" s="766">
        <f>1!D3:F3</f>
        <v>0</v>
      </c>
      <c r="E3" s="767"/>
      <c r="F3" s="768"/>
    </row>
    <row r="4" spans="1:6" ht="15">
      <c r="A4" s="769" t="s">
        <v>23</v>
      </c>
      <c r="B4" s="770">
        <f>1!B4</f>
        <v>0</v>
      </c>
      <c r="C4" s="771" t="s">
        <v>24</v>
      </c>
      <c r="D4" s="743"/>
      <c r="E4" s="743"/>
      <c r="F4" s="744"/>
    </row>
    <row r="5" spans="4:6" ht="12.75" customHeight="1">
      <c r="D5" s="772"/>
      <c r="E5" s="772"/>
      <c r="F5" s="772"/>
    </row>
    <row r="6" spans="1:6" ht="15">
      <c r="A6" s="773" t="s">
        <v>25</v>
      </c>
      <c r="B6" s="773" t="str">
        <f>1!B6</f>
        <v>Chef de projet BOFAS (également coordinateur-réalisation) :</v>
      </c>
      <c r="C6" s="774"/>
      <c r="D6" s="773"/>
      <c r="E6" s="775" t="s">
        <v>26</v>
      </c>
      <c r="F6" s="776"/>
    </row>
    <row r="7" spans="1:6" ht="15">
      <c r="A7" s="777"/>
      <c r="B7" s="778"/>
      <c r="C7" s="779"/>
      <c r="D7" s="780" t="s">
        <v>0</v>
      </c>
      <c r="E7" s="780" t="s">
        <v>0</v>
      </c>
      <c r="F7" s="780" t="s">
        <v>0</v>
      </c>
    </row>
    <row r="8" spans="1:6" ht="15" customHeight="1">
      <c r="A8" s="773" t="s">
        <v>1</v>
      </c>
      <c r="B8" s="773" t="s">
        <v>27</v>
      </c>
      <c r="C8" s="774"/>
      <c r="D8" s="781" t="s">
        <v>321</v>
      </c>
      <c r="E8" s="781" t="s">
        <v>28</v>
      </c>
      <c r="F8" s="781" t="s">
        <v>29</v>
      </c>
    </row>
    <row r="9" spans="1:6" ht="15">
      <c r="A9" s="777"/>
      <c r="B9" s="782"/>
      <c r="C9" s="779"/>
      <c r="D9" s="783"/>
      <c r="E9" s="783"/>
      <c r="F9" s="783"/>
    </row>
    <row r="10" spans="1:6" ht="15">
      <c r="A10" s="777"/>
      <c r="B10" s="782" t="str">
        <f>1!B10</f>
        <v>Coordinateur BOFAS :</v>
      </c>
      <c r="C10" s="779"/>
      <c r="D10" s="784"/>
      <c r="E10" s="784"/>
      <c r="F10" s="784"/>
    </row>
    <row r="11" spans="1:6" ht="15">
      <c r="A11" s="777"/>
      <c r="B11" s="782"/>
      <c r="C11" s="779"/>
      <c r="D11" s="784"/>
      <c r="E11" s="784"/>
      <c r="F11" s="784"/>
    </row>
    <row r="12" spans="1:6" ht="15">
      <c r="A12" s="773" t="s">
        <v>30</v>
      </c>
      <c r="B12" s="773" t="s">
        <v>109</v>
      </c>
      <c r="C12" s="774"/>
      <c r="D12" s="784"/>
      <c r="E12" s="784"/>
      <c r="F12" s="784"/>
    </row>
    <row r="13" spans="1:6" ht="15">
      <c r="A13" s="785"/>
      <c r="B13" s="778" t="s">
        <v>108</v>
      </c>
      <c r="C13" s="786"/>
      <c r="D13" s="787"/>
      <c r="E13" s="787"/>
      <c r="F13" s="787"/>
    </row>
    <row r="14" ht="6" customHeight="1">
      <c r="B14" s="788"/>
    </row>
    <row r="15" spans="1:3" ht="15">
      <c r="A15" s="386" t="s">
        <v>31</v>
      </c>
      <c r="B15" s="386" t="s">
        <v>32</v>
      </c>
      <c r="C15" s="386" t="s">
        <v>33</v>
      </c>
    </row>
    <row r="16" spans="1:6" s="789" customFormat="1" ht="15">
      <c r="A16" s="745"/>
      <c r="B16" s="746" t="s">
        <v>34</v>
      </c>
      <c r="C16" s="747"/>
      <c r="D16" s="747"/>
      <c r="E16" s="747"/>
      <c r="F16" s="747"/>
    </row>
    <row r="17" spans="1:6" s="789" customFormat="1" ht="15">
      <c r="A17" s="745"/>
      <c r="B17" s="749"/>
      <c r="C17" s="747"/>
      <c r="D17" s="747"/>
      <c r="E17" s="747"/>
      <c r="F17" s="747"/>
    </row>
    <row r="18" spans="1:6" s="789" customFormat="1" ht="15">
      <c r="A18" s="745"/>
      <c r="B18" s="749"/>
      <c r="C18" s="747"/>
      <c r="D18" s="747"/>
      <c r="E18" s="747"/>
      <c r="F18" s="747"/>
    </row>
    <row r="19" spans="1:6" s="789" customFormat="1" ht="15">
      <c r="A19" s="745"/>
      <c r="B19" s="749"/>
      <c r="C19" s="747"/>
      <c r="D19" s="747"/>
      <c r="E19" s="747"/>
      <c r="F19" s="747"/>
    </row>
    <row r="20" spans="1:6" s="789" customFormat="1" ht="15">
      <c r="A20" s="745"/>
      <c r="B20" s="750" t="s">
        <v>35</v>
      </c>
      <c r="C20" s="747"/>
      <c r="D20" s="747"/>
      <c r="E20" s="747"/>
      <c r="F20" s="747"/>
    </row>
    <row r="21" spans="1:6" ht="6" customHeight="1">
      <c r="A21" s="790"/>
      <c r="B21" s="790"/>
      <c r="C21" s="790"/>
      <c r="D21" s="791"/>
      <c r="E21" s="791"/>
      <c r="F21" s="791"/>
    </row>
    <row r="22" spans="1:6" ht="15">
      <c r="A22" s="386" t="s">
        <v>36</v>
      </c>
      <c r="D22" s="792"/>
      <c r="E22" s="792"/>
      <c r="F22" s="792"/>
    </row>
    <row r="23" spans="1:7" s="789" customFormat="1" ht="15">
      <c r="A23" s="751"/>
      <c r="B23" s="752"/>
      <c r="C23" s="751"/>
      <c r="D23" s="753"/>
      <c r="E23" s="753"/>
      <c r="F23" s="753"/>
      <c r="G23" s="748"/>
    </row>
    <row r="24" spans="1:6" ht="6" customHeight="1">
      <c r="A24" s="790"/>
      <c r="B24" s="790"/>
      <c r="C24" s="790"/>
      <c r="D24" s="791"/>
      <c r="E24" s="791"/>
      <c r="F24" s="791"/>
    </row>
    <row r="25" spans="1:3" ht="15">
      <c r="A25" s="386" t="s">
        <v>100</v>
      </c>
      <c r="C25" s="386" t="s">
        <v>97</v>
      </c>
    </row>
    <row r="26" spans="1:6" s="789" customFormat="1" ht="15">
      <c r="A26" s="751"/>
      <c r="B26" s="752"/>
      <c r="C26" s="751"/>
      <c r="D26" s="753"/>
      <c r="E26" s="753"/>
      <c r="F26" s="753"/>
    </row>
    <row r="27" spans="1:6" s="789" customFormat="1" ht="15">
      <c r="A27" s="751"/>
      <c r="B27" s="752"/>
      <c r="C27" s="751"/>
      <c r="D27" s="753"/>
      <c r="E27" s="753"/>
      <c r="F27" s="753"/>
    </row>
    <row r="28" spans="1:6" s="789" customFormat="1" ht="15">
      <c r="A28" s="751"/>
      <c r="B28" s="752"/>
      <c r="C28" s="751"/>
      <c r="D28" s="753"/>
      <c r="E28" s="753"/>
      <c r="F28" s="753"/>
    </row>
    <row r="29" spans="1:6" ht="6" customHeight="1">
      <c r="A29" s="790"/>
      <c r="B29" s="790"/>
      <c r="C29" s="790"/>
      <c r="D29" s="791"/>
      <c r="E29" s="791"/>
      <c r="F29" s="791"/>
    </row>
    <row r="30" spans="1:6" ht="15">
      <c r="A30" s="386" t="s">
        <v>2</v>
      </c>
      <c r="C30" s="386" t="s">
        <v>37</v>
      </c>
      <c r="D30" s="792"/>
      <c r="E30" s="792"/>
      <c r="F30" s="792"/>
    </row>
    <row r="31" spans="1:6" s="789" customFormat="1" ht="15">
      <c r="A31" s="754"/>
      <c r="B31" s="755"/>
      <c r="C31" s="793" t="s">
        <v>38</v>
      </c>
      <c r="D31" s="794">
        <f>SUM(D16:D30)</f>
        <v>0</v>
      </c>
      <c r="E31" s="794">
        <f>SUM(E16:E30)</f>
        <v>0</v>
      </c>
      <c r="F31" s="794">
        <f>SUM(F16:F30)</f>
        <v>0</v>
      </c>
    </row>
    <row r="32" spans="1:6" s="789" customFormat="1" ht="27">
      <c r="A32" s="756"/>
      <c r="B32" s="757"/>
      <c r="C32" s="793" t="s">
        <v>39</v>
      </c>
      <c r="D32" s="794">
        <f>3!D33</f>
        <v>0</v>
      </c>
      <c r="E32" s="794">
        <f>3!E33</f>
        <v>0</v>
      </c>
      <c r="F32" s="794">
        <f>3!F33</f>
        <v>0</v>
      </c>
    </row>
    <row r="33" spans="1:6" s="789" customFormat="1" ht="15">
      <c r="A33" s="758"/>
      <c r="B33" s="759"/>
      <c r="C33" s="793" t="s">
        <v>40</v>
      </c>
      <c r="D33" s="794">
        <f>+D32+D31</f>
        <v>0</v>
      </c>
      <c r="E33" s="794">
        <f>+E32+E31</f>
        <v>0</v>
      </c>
      <c r="F33" s="794">
        <f>+F32+F31</f>
        <v>0</v>
      </c>
    </row>
    <row r="36" ht="15">
      <c r="F36" s="121"/>
    </row>
    <row r="37" ht="15">
      <c r="F37" s="121"/>
    </row>
    <row r="38" ht="15">
      <c r="F38" s="121"/>
    </row>
  </sheetData>
  <sheetProtection sheet="1" formatCells="0" formatRows="0" insertRows="0"/>
  <mergeCells count="5">
    <mergeCell ref="D4:F4"/>
    <mergeCell ref="D8:D13"/>
    <mergeCell ref="E8:E13"/>
    <mergeCell ref="F8:F13"/>
    <mergeCell ref="D3:F3"/>
  </mergeCells>
  <printOptions/>
  <pageMargins left="0.7480314960629921" right="0.7480314960629921" top="0.984251968503937" bottom="0.984251968503937" header="0.5118110236220472" footer="0.5118110236220472"/>
  <pageSetup fitToHeight="0" fitToWidth="1" horizontalDpi="300" verticalDpi="300" orientation="portrait" paperSize="9" scale="90" r:id="rId2"/>
  <headerFooter alignWithMargins="0">
    <oddHeader>&amp;C&amp;F&amp;R&amp;G</oddHeader>
    <oddFooter>&amp;LDate d'impression: &amp;D&amp;Rp. &amp;P/&amp;N</oddFooter>
  </headerFooter>
  <legacyDrawingHF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F38"/>
  <sheetViews>
    <sheetView showZeros="0" zoomScalePageLayoutView="0" workbookViewId="0" topLeftCell="A1">
      <selection activeCell="A16" sqref="A16"/>
    </sheetView>
  </sheetViews>
  <sheetFormatPr defaultColWidth="0" defaultRowHeight="12.75"/>
  <cols>
    <col min="1" max="1" width="13.140625" style="386" customWidth="1"/>
    <col min="2" max="2" width="53.28125" style="386" customWidth="1"/>
    <col min="3" max="3" width="15.7109375" style="386" customWidth="1"/>
    <col min="4" max="4" width="6.00390625" style="386" customWidth="1"/>
    <col min="5" max="6" width="4.7109375" style="386" customWidth="1"/>
    <col min="7" max="7" width="2.7109375" style="121" customWidth="1"/>
    <col min="8" max="16384" width="9.140625" style="121" hidden="1" customWidth="1"/>
  </cols>
  <sheetData>
    <row r="1" spans="1:6" ht="18">
      <c r="A1" s="760" t="s">
        <v>21</v>
      </c>
      <c r="E1" s="761" t="s">
        <v>22</v>
      </c>
      <c r="F1" s="762" t="s">
        <v>6</v>
      </c>
    </row>
    <row r="2" ht="18">
      <c r="A2" s="760"/>
    </row>
    <row r="3" spans="1:6" ht="36">
      <c r="A3" s="763" t="s">
        <v>344</v>
      </c>
      <c r="B3" s="764">
        <f>1!B3</f>
        <v>0</v>
      </c>
      <c r="C3" s="765" t="s">
        <v>345</v>
      </c>
      <c r="D3" s="766">
        <f>1!D3:F3</f>
        <v>0</v>
      </c>
      <c r="E3" s="767"/>
      <c r="F3" s="768"/>
    </row>
    <row r="4" spans="1:6" ht="15">
      <c r="A4" s="769" t="s">
        <v>23</v>
      </c>
      <c r="B4" s="770">
        <f>1!B4</f>
        <v>0</v>
      </c>
      <c r="C4" s="771" t="s">
        <v>24</v>
      </c>
      <c r="D4" s="743"/>
      <c r="E4" s="743"/>
      <c r="F4" s="744"/>
    </row>
    <row r="5" spans="4:6" ht="12.75" customHeight="1">
      <c r="D5" s="772"/>
      <c r="E5" s="772"/>
      <c r="F5" s="772"/>
    </row>
    <row r="6" spans="1:6" ht="15">
      <c r="A6" s="773" t="s">
        <v>25</v>
      </c>
      <c r="B6" s="773" t="str">
        <f>1!B6</f>
        <v>Chef de projet BOFAS (également coordinateur-réalisation) :</v>
      </c>
      <c r="C6" s="774"/>
      <c r="D6" s="773"/>
      <c r="E6" s="775" t="s">
        <v>26</v>
      </c>
      <c r="F6" s="776"/>
    </row>
    <row r="7" spans="1:6" ht="15">
      <c r="A7" s="777"/>
      <c r="B7" s="778"/>
      <c r="C7" s="779"/>
      <c r="D7" s="780" t="s">
        <v>0</v>
      </c>
      <c r="E7" s="780" t="s">
        <v>0</v>
      </c>
      <c r="F7" s="780" t="s">
        <v>0</v>
      </c>
    </row>
    <row r="8" spans="1:6" ht="15" customHeight="1">
      <c r="A8" s="773" t="s">
        <v>1</v>
      </c>
      <c r="B8" s="773" t="s">
        <v>27</v>
      </c>
      <c r="C8" s="774"/>
      <c r="D8" s="781" t="s">
        <v>321</v>
      </c>
      <c r="E8" s="781" t="s">
        <v>28</v>
      </c>
      <c r="F8" s="781" t="s">
        <v>29</v>
      </c>
    </row>
    <row r="9" spans="1:6" ht="15">
      <c r="A9" s="777"/>
      <c r="B9" s="782"/>
      <c r="C9" s="779"/>
      <c r="D9" s="783"/>
      <c r="E9" s="783"/>
      <c r="F9" s="783"/>
    </row>
    <row r="10" spans="1:6" ht="15">
      <c r="A10" s="777"/>
      <c r="B10" s="782" t="str">
        <f>1!B10</f>
        <v>Coordinateur BOFAS :</v>
      </c>
      <c r="C10" s="779"/>
      <c r="D10" s="784"/>
      <c r="E10" s="784"/>
      <c r="F10" s="784"/>
    </row>
    <row r="11" spans="1:6" ht="15">
      <c r="A11" s="777"/>
      <c r="B11" s="782"/>
      <c r="C11" s="779"/>
      <c r="D11" s="784"/>
      <c r="E11" s="784"/>
      <c r="F11" s="784"/>
    </row>
    <row r="12" spans="1:6" ht="15">
      <c r="A12" s="773" t="s">
        <v>30</v>
      </c>
      <c r="B12" s="773" t="s">
        <v>109</v>
      </c>
      <c r="C12" s="774"/>
      <c r="D12" s="784"/>
      <c r="E12" s="784"/>
      <c r="F12" s="784"/>
    </row>
    <row r="13" spans="1:6" ht="15">
      <c r="A13" s="785"/>
      <c r="B13" s="778" t="s">
        <v>108</v>
      </c>
      <c r="C13" s="786"/>
      <c r="D13" s="787"/>
      <c r="E13" s="787"/>
      <c r="F13" s="787"/>
    </row>
    <row r="14" ht="6" customHeight="1">
      <c r="B14" s="788"/>
    </row>
    <row r="15" spans="1:3" ht="15">
      <c r="A15" s="386" t="s">
        <v>31</v>
      </c>
      <c r="B15" s="386" t="s">
        <v>32</v>
      </c>
      <c r="C15" s="386" t="s">
        <v>33</v>
      </c>
    </row>
    <row r="16" spans="1:6" s="789" customFormat="1" ht="15">
      <c r="A16" s="745"/>
      <c r="B16" s="746" t="s">
        <v>34</v>
      </c>
      <c r="C16" s="747"/>
      <c r="D16" s="747"/>
      <c r="E16" s="747"/>
      <c r="F16" s="747"/>
    </row>
    <row r="17" spans="1:6" s="789" customFormat="1" ht="15">
      <c r="A17" s="745"/>
      <c r="B17" s="749"/>
      <c r="C17" s="747"/>
      <c r="D17" s="747"/>
      <c r="E17" s="747"/>
      <c r="F17" s="747"/>
    </row>
    <row r="18" spans="1:6" s="789" customFormat="1" ht="15">
      <c r="A18" s="745"/>
      <c r="B18" s="749"/>
      <c r="C18" s="747"/>
      <c r="D18" s="747"/>
      <c r="E18" s="747"/>
      <c r="F18" s="747"/>
    </row>
    <row r="19" spans="1:6" s="789" customFormat="1" ht="15">
      <c r="A19" s="745"/>
      <c r="B19" s="749"/>
      <c r="C19" s="747"/>
      <c r="D19" s="747"/>
      <c r="E19" s="747"/>
      <c r="F19" s="747"/>
    </row>
    <row r="20" spans="1:6" s="789" customFormat="1" ht="15">
      <c r="A20" s="745"/>
      <c r="B20" s="750" t="s">
        <v>35</v>
      </c>
      <c r="C20" s="747"/>
      <c r="D20" s="747"/>
      <c r="E20" s="747"/>
      <c r="F20" s="747"/>
    </row>
    <row r="21" spans="1:6" ht="6" customHeight="1">
      <c r="A21" s="790"/>
      <c r="B21" s="790"/>
      <c r="C21" s="790"/>
      <c r="D21" s="791"/>
      <c r="E21" s="791"/>
      <c r="F21" s="791"/>
    </row>
    <row r="22" spans="1:6" ht="15">
      <c r="A22" s="386" t="s">
        <v>36</v>
      </c>
      <c r="D22" s="792"/>
      <c r="E22" s="792"/>
      <c r="F22" s="792"/>
    </row>
    <row r="23" spans="1:6" s="789" customFormat="1" ht="15">
      <c r="A23" s="751"/>
      <c r="B23" s="752"/>
      <c r="C23" s="751"/>
      <c r="D23" s="753"/>
      <c r="E23" s="753"/>
      <c r="F23" s="753"/>
    </row>
    <row r="24" spans="1:6" ht="6" customHeight="1">
      <c r="A24" s="790"/>
      <c r="B24" s="790"/>
      <c r="C24" s="790"/>
      <c r="D24" s="791"/>
      <c r="E24" s="791"/>
      <c r="F24" s="791"/>
    </row>
    <row r="25" spans="1:3" ht="15">
      <c r="A25" s="386" t="s">
        <v>100</v>
      </c>
      <c r="C25" s="386" t="s">
        <v>97</v>
      </c>
    </row>
    <row r="26" spans="1:6" s="789" customFormat="1" ht="15">
      <c r="A26" s="751"/>
      <c r="B26" s="752"/>
      <c r="C26" s="751"/>
      <c r="D26" s="753"/>
      <c r="E26" s="753"/>
      <c r="F26" s="753"/>
    </row>
    <row r="27" spans="1:6" s="789" customFormat="1" ht="15">
      <c r="A27" s="751"/>
      <c r="B27" s="752"/>
      <c r="C27" s="751"/>
      <c r="D27" s="753"/>
      <c r="E27" s="753"/>
      <c r="F27" s="753"/>
    </row>
    <row r="28" spans="1:6" s="789" customFormat="1" ht="15">
      <c r="A28" s="751"/>
      <c r="B28" s="752"/>
      <c r="C28" s="751"/>
      <c r="D28" s="753"/>
      <c r="E28" s="753"/>
      <c r="F28" s="753"/>
    </row>
    <row r="29" spans="1:6" ht="6" customHeight="1">
      <c r="A29" s="790"/>
      <c r="B29" s="790"/>
      <c r="C29" s="790"/>
      <c r="D29" s="791"/>
      <c r="E29" s="791"/>
      <c r="F29" s="791"/>
    </row>
    <row r="30" spans="1:6" ht="15">
      <c r="A30" s="386" t="s">
        <v>2</v>
      </c>
      <c r="C30" s="386" t="s">
        <v>37</v>
      </c>
      <c r="D30" s="792"/>
      <c r="E30" s="792"/>
      <c r="F30" s="792"/>
    </row>
    <row r="31" spans="1:6" s="789" customFormat="1" ht="15">
      <c r="A31" s="754"/>
      <c r="B31" s="755"/>
      <c r="C31" s="793" t="s">
        <v>38</v>
      </c>
      <c r="D31" s="794">
        <f>SUM(D16:D30)</f>
        <v>0</v>
      </c>
      <c r="E31" s="794">
        <f>SUM(E16:E30)</f>
        <v>0</v>
      </c>
      <c r="F31" s="794">
        <f>SUM(F16:F30)</f>
        <v>0</v>
      </c>
    </row>
    <row r="32" spans="1:6" s="789" customFormat="1" ht="27">
      <c r="A32" s="756"/>
      <c r="B32" s="757"/>
      <c r="C32" s="793" t="s">
        <v>39</v>
      </c>
      <c r="D32" s="794">
        <f>4!D33</f>
        <v>0</v>
      </c>
      <c r="E32" s="794">
        <f>4!E33</f>
        <v>0</v>
      </c>
      <c r="F32" s="794">
        <f>4!F33</f>
        <v>0</v>
      </c>
    </row>
    <row r="33" spans="1:6" s="789" customFormat="1" ht="15">
      <c r="A33" s="758"/>
      <c r="B33" s="759"/>
      <c r="C33" s="793" t="s">
        <v>40</v>
      </c>
      <c r="D33" s="794">
        <f>+D32+D31</f>
        <v>0</v>
      </c>
      <c r="E33" s="794">
        <f>+E32+E31</f>
        <v>0</v>
      </c>
      <c r="F33" s="794">
        <f>+F32+F31</f>
        <v>0</v>
      </c>
    </row>
    <row r="36" ht="15">
      <c r="F36" s="121"/>
    </row>
    <row r="37" ht="15">
      <c r="F37" s="121"/>
    </row>
    <row r="38" ht="15">
      <c r="F38" s="121"/>
    </row>
  </sheetData>
  <sheetProtection sheet="1" formatCells="0" formatRows="0" insertRows="0"/>
  <mergeCells count="5">
    <mergeCell ref="D4:F4"/>
    <mergeCell ref="D8:D13"/>
    <mergeCell ref="E8:E13"/>
    <mergeCell ref="F8:F13"/>
    <mergeCell ref="D3:F3"/>
  </mergeCells>
  <printOptions/>
  <pageMargins left="0.7480314960629921" right="0.7480314960629921" top="0.984251968503937" bottom="0.984251968503937" header="0.5118110236220472" footer="0.5118110236220472"/>
  <pageSetup fitToHeight="0" fitToWidth="1" horizontalDpi="300" verticalDpi="300" orientation="portrait" paperSize="9" scale="90" r:id="rId2"/>
  <headerFooter alignWithMargins="0">
    <oddHeader>&amp;C&amp;F&amp;R&amp;G</oddHeader>
    <oddFooter>&amp;LDate d'impression: &amp;D&amp;Rp. &amp;P/&amp;N</oddFooter>
  </headerFooter>
  <legacyDrawingHF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G38"/>
  <sheetViews>
    <sheetView showZeros="0" zoomScalePageLayoutView="0" workbookViewId="0" topLeftCell="A1">
      <selection activeCell="A16" sqref="A16"/>
    </sheetView>
  </sheetViews>
  <sheetFormatPr defaultColWidth="0" defaultRowHeight="12.75"/>
  <cols>
    <col min="1" max="1" width="13.140625" style="386" customWidth="1"/>
    <col min="2" max="2" width="53.28125" style="386" customWidth="1"/>
    <col min="3" max="3" width="15.7109375" style="386" customWidth="1"/>
    <col min="4" max="4" width="6.00390625" style="386" customWidth="1"/>
    <col min="5" max="6" width="4.7109375" style="386" customWidth="1"/>
    <col min="7" max="7" width="2.7109375" style="121" customWidth="1"/>
    <col min="8" max="16384" width="9.140625" style="121" hidden="1" customWidth="1"/>
  </cols>
  <sheetData>
    <row r="1" spans="1:6" ht="18">
      <c r="A1" s="760" t="s">
        <v>21</v>
      </c>
      <c r="E1" s="761" t="s">
        <v>22</v>
      </c>
      <c r="F1" s="762" t="s">
        <v>7</v>
      </c>
    </row>
    <row r="2" ht="18">
      <c r="A2" s="760"/>
    </row>
    <row r="3" spans="1:6" ht="36">
      <c r="A3" s="763" t="s">
        <v>344</v>
      </c>
      <c r="B3" s="764">
        <f>1!B3</f>
        <v>0</v>
      </c>
      <c r="C3" s="765" t="s">
        <v>345</v>
      </c>
      <c r="D3" s="766">
        <f>1!D3:F3</f>
        <v>0</v>
      </c>
      <c r="E3" s="767"/>
      <c r="F3" s="768"/>
    </row>
    <row r="4" spans="1:6" ht="15">
      <c r="A4" s="769" t="s">
        <v>23</v>
      </c>
      <c r="B4" s="770">
        <f>1!B4</f>
        <v>0</v>
      </c>
      <c r="C4" s="771" t="s">
        <v>24</v>
      </c>
      <c r="D4" s="743"/>
      <c r="E4" s="743"/>
      <c r="F4" s="744"/>
    </row>
    <row r="5" spans="4:6" ht="12.75" customHeight="1">
      <c r="D5" s="772"/>
      <c r="E5" s="772"/>
      <c r="F5" s="772"/>
    </row>
    <row r="6" spans="1:6" ht="15">
      <c r="A6" s="773" t="s">
        <v>25</v>
      </c>
      <c r="B6" s="773" t="str">
        <f>1!B6</f>
        <v>Chef de projet BOFAS (également coordinateur-réalisation) :</v>
      </c>
      <c r="C6" s="774"/>
      <c r="D6" s="773"/>
      <c r="E6" s="775" t="s">
        <v>26</v>
      </c>
      <c r="F6" s="776"/>
    </row>
    <row r="7" spans="1:6" ht="15">
      <c r="A7" s="777"/>
      <c r="B7" s="778"/>
      <c r="C7" s="779"/>
      <c r="D7" s="780" t="s">
        <v>0</v>
      </c>
      <c r="E7" s="780" t="s">
        <v>0</v>
      </c>
      <c r="F7" s="780" t="s">
        <v>0</v>
      </c>
    </row>
    <row r="8" spans="1:6" ht="15" customHeight="1">
      <c r="A8" s="773" t="s">
        <v>1</v>
      </c>
      <c r="B8" s="773" t="s">
        <v>27</v>
      </c>
      <c r="C8" s="774"/>
      <c r="D8" s="781" t="s">
        <v>321</v>
      </c>
      <c r="E8" s="781" t="s">
        <v>28</v>
      </c>
      <c r="F8" s="781" t="s">
        <v>29</v>
      </c>
    </row>
    <row r="9" spans="1:6" ht="15">
      <c r="A9" s="777"/>
      <c r="B9" s="782"/>
      <c r="C9" s="779"/>
      <c r="D9" s="783"/>
      <c r="E9" s="783"/>
      <c r="F9" s="783"/>
    </row>
    <row r="10" spans="1:6" ht="15">
      <c r="A10" s="777"/>
      <c r="B10" s="782" t="str">
        <f>1!B10</f>
        <v>Coordinateur BOFAS :</v>
      </c>
      <c r="C10" s="779"/>
      <c r="D10" s="784"/>
      <c r="E10" s="784"/>
      <c r="F10" s="784"/>
    </row>
    <row r="11" spans="1:6" ht="15">
      <c r="A11" s="777"/>
      <c r="B11" s="782"/>
      <c r="C11" s="779"/>
      <c r="D11" s="784"/>
      <c r="E11" s="784"/>
      <c r="F11" s="784"/>
    </row>
    <row r="12" spans="1:6" ht="15">
      <c r="A12" s="773" t="s">
        <v>30</v>
      </c>
      <c r="B12" s="773" t="s">
        <v>109</v>
      </c>
      <c r="C12" s="774"/>
      <c r="D12" s="784"/>
      <c r="E12" s="784"/>
      <c r="F12" s="784"/>
    </row>
    <row r="13" spans="1:6" ht="15">
      <c r="A13" s="785"/>
      <c r="B13" s="778" t="s">
        <v>108</v>
      </c>
      <c r="C13" s="786"/>
      <c r="D13" s="787"/>
      <c r="E13" s="787"/>
      <c r="F13" s="787"/>
    </row>
    <row r="14" ht="6" customHeight="1">
      <c r="B14" s="788"/>
    </row>
    <row r="15" spans="1:3" ht="15">
      <c r="A15" s="386" t="s">
        <v>31</v>
      </c>
      <c r="B15" s="386" t="s">
        <v>32</v>
      </c>
      <c r="C15" s="386" t="s">
        <v>33</v>
      </c>
    </row>
    <row r="16" spans="1:6" s="789" customFormat="1" ht="15">
      <c r="A16" s="745"/>
      <c r="B16" s="746" t="s">
        <v>34</v>
      </c>
      <c r="C16" s="747"/>
      <c r="D16" s="747"/>
      <c r="E16" s="747"/>
      <c r="F16" s="747"/>
    </row>
    <row r="17" spans="1:6" s="789" customFormat="1" ht="15">
      <c r="A17" s="745"/>
      <c r="B17" s="749"/>
      <c r="C17" s="747"/>
      <c r="D17" s="747"/>
      <c r="E17" s="747"/>
      <c r="F17" s="747"/>
    </row>
    <row r="18" spans="1:6" s="789" customFormat="1" ht="15">
      <c r="A18" s="745"/>
      <c r="B18" s="749"/>
      <c r="C18" s="747"/>
      <c r="D18" s="747"/>
      <c r="E18" s="747"/>
      <c r="F18" s="747"/>
    </row>
    <row r="19" spans="1:6" s="789" customFormat="1" ht="15">
      <c r="A19" s="745"/>
      <c r="B19" s="749"/>
      <c r="C19" s="747"/>
      <c r="D19" s="747"/>
      <c r="E19" s="747"/>
      <c r="F19" s="747"/>
    </row>
    <row r="20" spans="1:6" s="789" customFormat="1" ht="15">
      <c r="A20" s="745"/>
      <c r="B20" s="750" t="s">
        <v>35</v>
      </c>
      <c r="C20" s="747"/>
      <c r="D20" s="747"/>
      <c r="E20" s="747"/>
      <c r="F20" s="747"/>
    </row>
    <row r="21" spans="1:6" ht="6" customHeight="1">
      <c r="A21" s="790"/>
      <c r="B21" s="790"/>
      <c r="C21" s="790"/>
      <c r="D21" s="791"/>
      <c r="E21" s="791"/>
      <c r="F21" s="791"/>
    </row>
    <row r="22" spans="1:6" ht="15">
      <c r="A22" s="386" t="s">
        <v>36</v>
      </c>
      <c r="D22" s="792"/>
      <c r="E22" s="792"/>
      <c r="F22" s="792"/>
    </row>
    <row r="23" spans="1:6" s="789" customFormat="1" ht="15">
      <c r="A23" s="751"/>
      <c r="B23" s="752"/>
      <c r="C23" s="751"/>
      <c r="D23" s="753"/>
      <c r="E23" s="753"/>
      <c r="F23" s="753"/>
    </row>
    <row r="24" spans="1:6" ht="6" customHeight="1">
      <c r="A24" s="790"/>
      <c r="B24" s="790"/>
      <c r="C24" s="790"/>
      <c r="D24" s="791"/>
      <c r="E24" s="791"/>
      <c r="F24" s="791"/>
    </row>
    <row r="25" spans="1:3" ht="15">
      <c r="A25" s="386" t="s">
        <v>100</v>
      </c>
      <c r="C25" s="386" t="s">
        <v>97</v>
      </c>
    </row>
    <row r="26" spans="1:7" s="789" customFormat="1" ht="15">
      <c r="A26" s="751"/>
      <c r="B26" s="752"/>
      <c r="C26" s="751"/>
      <c r="D26" s="753"/>
      <c r="E26" s="753"/>
      <c r="F26" s="753"/>
      <c r="G26" s="748"/>
    </row>
    <row r="27" spans="1:7" s="789" customFormat="1" ht="15">
      <c r="A27" s="751"/>
      <c r="B27" s="752"/>
      <c r="C27" s="751"/>
      <c r="D27" s="753"/>
      <c r="E27" s="753"/>
      <c r="F27" s="753"/>
      <c r="G27" s="748"/>
    </row>
    <row r="28" spans="1:7" s="789" customFormat="1" ht="15">
      <c r="A28" s="751"/>
      <c r="B28" s="752"/>
      <c r="C28" s="751"/>
      <c r="D28" s="753"/>
      <c r="E28" s="753"/>
      <c r="F28" s="753"/>
      <c r="G28" s="748"/>
    </row>
    <row r="29" spans="1:6" ht="6" customHeight="1">
      <c r="A29" s="790"/>
      <c r="B29" s="790"/>
      <c r="C29" s="790"/>
      <c r="D29" s="791"/>
      <c r="E29" s="791"/>
      <c r="F29" s="791"/>
    </row>
    <row r="30" spans="1:6" ht="15">
      <c r="A30" s="386" t="s">
        <v>2</v>
      </c>
      <c r="C30" s="386" t="s">
        <v>37</v>
      </c>
      <c r="D30" s="792"/>
      <c r="E30" s="792"/>
      <c r="F30" s="792"/>
    </row>
    <row r="31" spans="1:6" s="789" customFormat="1" ht="15">
      <c r="A31" s="754"/>
      <c r="B31" s="755"/>
      <c r="C31" s="793" t="s">
        <v>38</v>
      </c>
      <c r="D31" s="794">
        <f>SUM(D16:D30)</f>
        <v>0</v>
      </c>
      <c r="E31" s="794">
        <f>SUM(E16:E30)</f>
        <v>0</v>
      </c>
      <c r="F31" s="794">
        <f>SUM(F16:F30)</f>
        <v>0</v>
      </c>
    </row>
    <row r="32" spans="1:6" s="789" customFormat="1" ht="27">
      <c r="A32" s="756"/>
      <c r="B32" s="757"/>
      <c r="C32" s="793" t="s">
        <v>39</v>
      </c>
      <c r="D32" s="794">
        <f>5!D33</f>
        <v>0</v>
      </c>
      <c r="E32" s="794">
        <f>5!E33</f>
        <v>0</v>
      </c>
      <c r="F32" s="794">
        <f>5!F33</f>
        <v>0</v>
      </c>
    </row>
    <row r="33" spans="1:6" s="789" customFormat="1" ht="15">
      <c r="A33" s="758"/>
      <c r="B33" s="759"/>
      <c r="C33" s="793" t="s">
        <v>40</v>
      </c>
      <c r="D33" s="794">
        <f>+D32+D31</f>
        <v>0</v>
      </c>
      <c r="E33" s="794">
        <f>+E32+E31</f>
        <v>0</v>
      </c>
      <c r="F33" s="794">
        <f>+F32+F31</f>
        <v>0</v>
      </c>
    </row>
    <row r="36" ht="15">
      <c r="F36" s="121"/>
    </row>
    <row r="37" ht="15">
      <c r="F37" s="121"/>
    </row>
    <row r="38" ht="15">
      <c r="F38" s="121"/>
    </row>
  </sheetData>
  <sheetProtection sheet="1" formatCells="0" formatRows="0" insertRows="0"/>
  <mergeCells count="5">
    <mergeCell ref="D4:F4"/>
    <mergeCell ref="D8:D13"/>
    <mergeCell ref="E8:E13"/>
    <mergeCell ref="F8:F13"/>
    <mergeCell ref="D3:F3"/>
  </mergeCells>
  <printOptions/>
  <pageMargins left="0.7480314960629921" right="0.7480314960629921" top="0.984251968503937" bottom="0.984251968503937" header="0.5118110236220472" footer="0.5118110236220472"/>
  <pageSetup fitToHeight="0" fitToWidth="1" horizontalDpi="300" verticalDpi="300" orientation="portrait" paperSize="9" scale="90" r:id="rId2"/>
  <headerFooter alignWithMargins="0">
    <oddHeader>&amp;C&amp;F&amp;R&amp;G</oddHeader>
    <oddFooter>&amp;LDate d'impression: &amp;D&amp;Rp. &amp;P/&amp;N</oddFooter>
  </headerFooter>
  <legacyDrawingHF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F38"/>
  <sheetViews>
    <sheetView showZeros="0" zoomScalePageLayoutView="0" workbookViewId="0" topLeftCell="A1">
      <selection activeCell="A16" sqref="A16"/>
    </sheetView>
  </sheetViews>
  <sheetFormatPr defaultColWidth="0" defaultRowHeight="12.75"/>
  <cols>
    <col min="1" max="1" width="13.140625" style="386" customWidth="1"/>
    <col min="2" max="2" width="53.28125" style="386" customWidth="1"/>
    <col min="3" max="3" width="15.7109375" style="386" customWidth="1"/>
    <col min="4" max="4" width="6.00390625" style="386" customWidth="1"/>
    <col min="5" max="6" width="4.7109375" style="386" customWidth="1"/>
    <col min="7" max="7" width="2.7109375" style="121" customWidth="1"/>
    <col min="8" max="16384" width="9.140625" style="121" hidden="1" customWidth="1"/>
  </cols>
  <sheetData>
    <row r="1" spans="1:6" ht="18">
      <c r="A1" s="760" t="s">
        <v>21</v>
      </c>
      <c r="E1" s="761" t="s">
        <v>22</v>
      </c>
      <c r="F1" s="762" t="s">
        <v>8</v>
      </c>
    </row>
    <row r="2" ht="18">
      <c r="A2" s="760"/>
    </row>
    <row r="3" spans="1:6" ht="36">
      <c r="A3" s="763" t="s">
        <v>344</v>
      </c>
      <c r="B3" s="764">
        <f>1!B3</f>
        <v>0</v>
      </c>
      <c r="C3" s="765" t="s">
        <v>345</v>
      </c>
      <c r="D3" s="766">
        <f>1!D3:F3</f>
        <v>0</v>
      </c>
      <c r="E3" s="767"/>
      <c r="F3" s="768"/>
    </row>
    <row r="4" spans="1:6" ht="15">
      <c r="A4" s="769" t="s">
        <v>23</v>
      </c>
      <c r="B4" s="770">
        <f>1!B4</f>
        <v>0</v>
      </c>
      <c r="C4" s="771" t="s">
        <v>24</v>
      </c>
      <c r="D4" s="743"/>
      <c r="E4" s="743"/>
      <c r="F4" s="744"/>
    </row>
    <row r="5" spans="4:6" ht="12.75" customHeight="1">
      <c r="D5" s="772"/>
      <c r="E5" s="772"/>
      <c r="F5" s="772"/>
    </row>
    <row r="6" spans="1:6" ht="15">
      <c r="A6" s="773" t="s">
        <v>25</v>
      </c>
      <c r="B6" s="773" t="str">
        <f>1!B6</f>
        <v>Chef de projet BOFAS (également coordinateur-réalisation) :</v>
      </c>
      <c r="C6" s="774"/>
      <c r="D6" s="773"/>
      <c r="E6" s="775" t="s">
        <v>26</v>
      </c>
      <c r="F6" s="776"/>
    </row>
    <row r="7" spans="1:6" ht="15">
      <c r="A7" s="777"/>
      <c r="B7" s="778"/>
      <c r="C7" s="779"/>
      <c r="D7" s="780" t="s">
        <v>0</v>
      </c>
      <c r="E7" s="780" t="s">
        <v>0</v>
      </c>
      <c r="F7" s="780" t="s">
        <v>0</v>
      </c>
    </row>
    <row r="8" spans="1:6" ht="15" customHeight="1">
      <c r="A8" s="773" t="s">
        <v>1</v>
      </c>
      <c r="B8" s="773" t="s">
        <v>27</v>
      </c>
      <c r="C8" s="774"/>
      <c r="D8" s="781" t="s">
        <v>321</v>
      </c>
      <c r="E8" s="781" t="s">
        <v>28</v>
      </c>
      <c r="F8" s="781" t="s">
        <v>29</v>
      </c>
    </row>
    <row r="9" spans="1:6" ht="15">
      <c r="A9" s="777"/>
      <c r="B9" s="782"/>
      <c r="C9" s="779"/>
      <c r="D9" s="783"/>
      <c r="E9" s="783"/>
      <c r="F9" s="783"/>
    </row>
    <row r="10" spans="1:6" ht="15">
      <c r="A10" s="777"/>
      <c r="B10" s="782" t="str">
        <f>1!B10</f>
        <v>Coordinateur BOFAS :</v>
      </c>
      <c r="C10" s="779"/>
      <c r="D10" s="784"/>
      <c r="E10" s="783"/>
      <c r="F10" s="784"/>
    </row>
    <row r="11" spans="1:6" ht="15">
      <c r="A11" s="777"/>
      <c r="B11" s="782"/>
      <c r="C11" s="779"/>
      <c r="D11" s="784"/>
      <c r="E11" s="783"/>
      <c r="F11" s="784"/>
    </row>
    <row r="12" spans="1:6" ht="15">
      <c r="A12" s="773" t="s">
        <v>30</v>
      </c>
      <c r="B12" s="773" t="s">
        <v>109</v>
      </c>
      <c r="C12" s="774"/>
      <c r="D12" s="784"/>
      <c r="E12" s="783"/>
      <c r="F12" s="784"/>
    </row>
    <row r="13" spans="1:6" ht="15">
      <c r="A13" s="785"/>
      <c r="B13" s="778" t="s">
        <v>108</v>
      </c>
      <c r="C13" s="786"/>
      <c r="D13" s="787"/>
      <c r="E13" s="795"/>
      <c r="F13" s="787"/>
    </row>
    <row r="14" ht="6" customHeight="1">
      <c r="B14" s="788"/>
    </row>
    <row r="15" spans="1:3" ht="15">
      <c r="A15" s="386" t="s">
        <v>31</v>
      </c>
      <c r="B15" s="386" t="s">
        <v>32</v>
      </c>
      <c r="C15" s="386" t="s">
        <v>33</v>
      </c>
    </row>
    <row r="16" spans="1:6" s="789" customFormat="1" ht="15">
      <c r="A16" s="745"/>
      <c r="B16" s="746" t="s">
        <v>34</v>
      </c>
      <c r="C16" s="747"/>
      <c r="D16" s="747"/>
      <c r="E16" s="747"/>
      <c r="F16" s="747"/>
    </row>
    <row r="17" spans="1:6" s="789" customFormat="1" ht="15">
      <c r="A17" s="745"/>
      <c r="B17" s="749"/>
      <c r="C17" s="747"/>
      <c r="D17" s="747"/>
      <c r="E17" s="747"/>
      <c r="F17" s="747"/>
    </row>
    <row r="18" spans="1:6" s="789" customFormat="1" ht="15">
      <c r="A18" s="745"/>
      <c r="B18" s="749"/>
      <c r="C18" s="747"/>
      <c r="D18" s="747"/>
      <c r="E18" s="747"/>
      <c r="F18" s="747"/>
    </row>
    <row r="19" spans="1:6" s="789" customFormat="1" ht="15">
      <c r="A19" s="745"/>
      <c r="B19" s="749"/>
      <c r="C19" s="747"/>
      <c r="D19" s="747"/>
      <c r="E19" s="747"/>
      <c r="F19" s="747"/>
    </row>
    <row r="20" spans="1:6" s="789" customFormat="1" ht="15">
      <c r="A20" s="745"/>
      <c r="B20" s="750" t="s">
        <v>35</v>
      </c>
      <c r="C20" s="747"/>
      <c r="D20" s="747"/>
      <c r="E20" s="747"/>
      <c r="F20" s="747"/>
    </row>
    <row r="21" spans="1:6" ht="6" customHeight="1">
      <c r="A21" s="790"/>
      <c r="B21" s="790"/>
      <c r="C21" s="790"/>
      <c r="D21" s="791"/>
      <c r="E21" s="791"/>
      <c r="F21" s="791"/>
    </row>
    <row r="22" spans="1:6" ht="15">
      <c r="A22" s="386" t="s">
        <v>36</v>
      </c>
      <c r="D22" s="792"/>
      <c r="E22" s="792"/>
      <c r="F22" s="792"/>
    </row>
    <row r="23" spans="1:6" s="789" customFormat="1" ht="15">
      <c r="A23" s="751"/>
      <c r="B23" s="752"/>
      <c r="C23" s="751"/>
      <c r="D23" s="753"/>
      <c r="E23" s="753"/>
      <c r="F23" s="753"/>
    </row>
    <row r="24" spans="1:6" ht="6" customHeight="1">
      <c r="A24" s="790"/>
      <c r="B24" s="790"/>
      <c r="C24" s="790"/>
      <c r="D24" s="791"/>
      <c r="E24" s="791"/>
      <c r="F24" s="791"/>
    </row>
    <row r="25" spans="1:3" ht="15">
      <c r="A25" s="386" t="s">
        <v>100</v>
      </c>
      <c r="C25" s="386" t="s">
        <v>97</v>
      </c>
    </row>
    <row r="26" spans="1:6" s="789" customFormat="1" ht="15">
      <c r="A26" s="751"/>
      <c r="B26" s="752"/>
      <c r="C26" s="751"/>
      <c r="D26" s="753"/>
      <c r="E26" s="753"/>
      <c r="F26" s="753"/>
    </row>
    <row r="27" spans="1:6" s="789" customFormat="1" ht="15">
      <c r="A27" s="751"/>
      <c r="B27" s="752"/>
      <c r="C27" s="751"/>
      <c r="D27" s="753"/>
      <c r="E27" s="753"/>
      <c r="F27" s="753"/>
    </row>
    <row r="28" spans="1:6" s="789" customFormat="1" ht="15">
      <c r="A28" s="751"/>
      <c r="B28" s="752"/>
      <c r="C28" s="751"/>
      <c r="D28" s="753"/>
      <c r="E28" s="753"/>
      <c r="F28" s="753"/>
    </row>
    <row r="29" spans="1:6" ht="6" customHeight="1">
      <c r="A29" s="790"/>
      <c r="B29" s="790"/>
      <c r="C29" s="790"/>
      <c r="D29" s="791"/>
      <c r="E29" s="791"/>
      <c r="F29" s="791"/>
    </row>
    <row r="30" spans="1:6" ht="15">
      <c r="A30" s="386" t="s">
        <v>2</v>
      </c>
      <c r="C30" s="386" t="s">
        <v>37</v>
      </c>
      <c r="D30" s="792"/>
      <c r="E30" s="792"/>
      <c r="F30" s="792"/>
    </row>
    <row r="31" spans="1:6" s="789" customFormat="1" ht="15">
      <c r="A31" s="754"/>
      <c r="B31" s="755"/>
      <c r="C31" s="793" t="s">
        <v>38</v>
      </c>
      <c r="D31" s="794">
        <f>SUM(D16:D30)</f>
        <v>0</v>
      </c>
      <c r="E31" s="794">
        <f>SUM(E16:E30)</f>
        <v>0</v>
      </c>
      <c r="F31" s="794">
        <f>SUM(F16:F30)</f>
        <v>0</v>
      </c>
    </row>
    <row r="32" spans="1:6" s="789" customFormat="1" ht="27">
      <c r="A32" s="756"/>
      <c r="B32" s="757"/>
      <c r="C32" s="793" t="s">
        <v>39</v>
      </c>
      <c r="D32" s="794">
        <f>6!D33</f>
        <v>0</v>
      </c>
      <c r="E32" s="794">
        <f>6!E33</f>
        <v>0</v>
      </c>
      <c r="F32" s="794">
        <f>6!F33</f>
        <v>0</v>
      </c>
    </row>
    <row r="33" spans="1:6" s="789" customFormat="1" ht="15">
      <c r="A33" s="758"/>
      <c r="B33" s="759"/>
      <c r="C33" s="793" t="s">
        <v>40</v>
      </c>
      <c r="D33" s="794">
        <f>+D32+D31</f>
        <v>0</v>
      </c>
      <c r="E33" s="794">
        <f>+E32+E31</f>
        <v>0</v>
      </c>
      <c r="F33" s="794">
        <f>+F32+F31</f>
        <v>0</v>
      </c>
    </row>
    <row r="36" ht="15">
      <c r="F36" s="121"/>
    </row>
    <row r="37" ht="15">
      <c r="F37" s="121"/>
    </row>
    <row r="38" ht="15">
      <c r="F38" s="121"/>
    </row>
  </sheetData>
  <sheetProtection sheet="1" formatRows="0" insertRows="0"/>
  <mergeCells count="5">
    <mergeCell ref="D4:F4"/>
    <mergeCell ref="D8:D13"/>
    <mergeCell ref="E8:E13"/>
    <mergeCell ref="F8:F13"/>
    <mergeCell ref="D3:F3"/>
  </mergeCells>
  <printOptions/>
  <pageMargins left="0.7480314960629921" right="0.7480314960629921" top="0.984251968503937" bottom="0.984251968503937" header="0.5118110236220472" footer="0.5118110236220472"/>
  <pageSetup fitToHeight="0" fitToWidth="1" horizontalDpi="300" verticalDpi="300" orientation="portrait" paperSize="9" scale="90" r:id="rId2"/>
  <headerFooter alignWithMargins="0">
    <oddHeader>&amp;C&amp;F&amp;R&amp;G</oddHeader>
    <oddFooter>&amp;LDate d'impression: &amp;D&amp;C&amp;8Formulaire
version 3&amp;Rp. &amp;P/&amp;N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F38"/>
  <sheetViews>
    <sheetView showZeros="0" zoomScalePageLayoutView="0" workbookViewId="0" topLeftCell="A1">
      <selection activeCell="A16" sqref="A16"/>
    </sheetView>
  </sheetViews>
  <sheetFormatPr defaultColWidth="0" defaultRowHeight="12.75"/>
  <cols>
    <col min="1" max="1" width="13.140625" style="386" customWidth="1"/>
    <col min="2" max="2" width="53.28125" style="386" customWidth="1"/>
    <col min="3" max="3" width="15.7109375" style="386" customWidth="1"/>
    <col min="4" max="4" width="6.00390625" style="386" customWidth="1"/>
    <col min="5" max="6" width="4.7109375" style="386" customWidth="1"/>
    <col min="7" max="7" width="2.7109375" style="121" customWidth="1"/>
    <col min="8" max="16384" width="9.140625" style="121" hidden="1" customWidth="1"/>
  </cols>
  <sheetData>
    <row r="1" spans="1:6" ht="18">
      <c r="A1" s="760" t="s">
        <v>21</v>
      </c>
      <c r="E1" s="761" t="s">
        <v>22</v>
      </c>
      <c r="F1" s="762" t="s">
        <v>10</v>
      </c>
    </row>
    <row r="2" ht="18">
      <c r="A2" s="760"/>
    </row>
    <row r="3" spans="1:6" ht="36">
      <c r="A3" s="763" t="s">
        <v>344</v>
      </c>
      <c r="B3" s="764">
        <f>1!B3</f>
        <v>0</v>
      </c>
      <c r="C3" s="765" t="s">
        <v>345</v>
      </c>
      <c r="D3" s="766">
        <f>1!D3:F3</f>
        <v>0</v>
      </c>
      <c r="E3" s="767"/>
      <c r="F3" s="768"/>
    </row>
    <row r="4" spans="1:6" ht="15">
      <c r="A4" s="769" t="s">
        <v>23</v>
      </c>
      <c r="B4" s="770">
        <f>1!B4</f>
        <v>0</v>
      </c>
      <c r="C4" s="771" t="s">
        <v>24</v>
      </c>
      <c r="D4" s="743"/>
      <c r="E4" s="743"/>
      <c r="F4" s="744"/>
    </row>
    <row r="5" spans="4:6" ht="12.75" customHeight="1">
      <c r="D5" s="772"/>
      <c r="E5" s="772"/>
      <c r="F5" s="772"/>
    </row>
    <row r="6" spans="1:6" ht="15">
      <c r="A6" s="773" t="s">
        <v>25</v>
      </c>
      <c r="B6" s="773" t="str">
        <f>1!B6</f>
        <v>Chef de projet BOFAS (également coordinateur-réalisation) :</v>
      </c>
      <c r="C6" s="774"/>
      <c r="D6" s="773"/>
      <c r="E6" s="775" t="s">
        <v>26</v>
      </c>
      <c r="F6" s="776"/>
    </row>
    <row r="7" spans="1:6" ht="15">
      <c r="A7" s="777"/>
      <c r="B7" s="778"/>
      <c r="C7" s="779"/>
      <c r="D7" s="780" t="s">
        <v>0</v>
      </c>
      <c r="E7" s="780" t="s">
        <v>0</v>
      </c>
      <c r="F7" s="780" t="s">
        <v>0</v>
      </c>
    </row>
    <row r="8" spans="1:6" ht="15" customHeight="1">
      <c r="A8" s="773" t="s">
        <v>1</v>
      </c>
      <c r="B8" s="773" t="s">
        <v>27</v>
      </c>
      <c r="C8" s="774"/>
      <c r="D8" s="781" t="s">
        <v>321</v>
      </c>
      <c r="E8" s="781" t="s">
        <v>28</v>
      </c>
      <c r="F8" s="781" t="s">
        <v>29</v>
      </c>
    </row>
    <row r="9" spans="1:6" ht="15">
      <c r="A9" s="777"/>
      <c r="B9" s="782"/>
      <c r="C9" s="779"/>
      <c r="D9" s="783"/>
      <c r="E9" s="783"/>
      <c r="F9" s="783"/>
    </row>
    <row r="10" spans="1:6" ht="15">
      <c r="A10" s="777"/>
      <c r="B10" s="782" t="str">
        <f>1!B10</f>
        <v>Coordinateur BOFAS :</v>
      </c>
      <c r="C10" s="779"/>
      <c r="D10" s="784"/>
      <c r="E10" s="784"/>
      <c r="F10" s="784"/>
    </row>
    <row r="11" spans="1:6" ht="15">
      <c r="A11" s="777"/>
      <c r="B11" s="782"/>
      <c r="C11" s="779"/>
      <c r="D11" s="784"/>
      <c r="E11" s="784"/>
      <c r="F11" s="784"/>
    </row>
    <row r="12" spans="1:6" ht="15">
      <c r="A12" s="773" t="s">
        <v>30</v>
      </c>
      <c r="B12" s="773" t="s">
        <v>109</v>
      </c>
      <c r="C12" s="774"/>
      <c r="D12" s="784"/>
      <c r="E12" s="784"/>
      <c r="F12" s="784"/>
    </row>
    <row r="13" spans="1:6" ht="15">
      <c r="A13" s="785"/>
      <c r="B13" s="778" t="s">
        <v>108</v>
      </c>
      <c r="C13" s="786"/>
      <c r="D13" s="787"/>
      <c r="E13" s="787"/>
      <c r="F13" s="787"/>
    </row>
    <row r="14" ht="6" customHeight="1">
      <c r="B14" s="788"/>
    </row>
    <row r="15" spans="1:3" ht="15">
      <c r="A15" s="386" t="s">
        <v>31</v>
      </c>
      <c r="B15" s="386" t="s">
        <v>32</v>
      </c>
      <c r="C15" s="386" t="s">
        <v>33</v>
      </c>
    </row>
    <row r="16" spans="1:6" s="789" customFormat="1" ht="15">
      <c r="A16" s="745"/>
      <c r="B16" s="746" t="s">
        <v>34</v>
      </c>
      <c r="C16" s="747"/>
      <c r="D16" s="747"/>
      <c r="E16" s="747"/>
      <c r="F16" s="747"/>
    </row>
    <row r="17" spans="1:6" s="789" customFormat="1" ht="15">
      <c r="A17" s="745"/>
      <c r="B17" s="749"/>
      <c r="C17" s="747"/>
      <c r="D17" s="747"/>
      <c r="E17" s="747"/>
      <c r="F17" s="747"/>
    </row>
    <row r="18" spans="1:6" s="789" customFormat="1" ht="15">
      <c r="A18" s="745"/>
      <c r="B18" s="749"/>
      <c r="C18" s="747"/>
      <c r="D18" s="747"/>
      <c r="E18" s="747"/>
      <c r="F18" s="747"/>
    </row>
    <row r="19" spans="1:6" s="789" customFormat="1" ht="15">
      <c r="A19" s="745"/>
      <c r="B19" s="749"/>
      <c r="C19" s="747"/>
      <c r="D19" s="747"/>
      <c r="E19" s="747"/>
      <c r="F19" s="747"/>
    </row>
    <row r="20" spans="1:6" s="789" customFormat="1" ht="15">
      <c r="A20" s="745"/>
      <c r="B20" s="750" t="s">
        <v>35</v>
      </c>
      <c r="C20" s="747"/>
      <c r="D20" s="747"/>
      <c r="E20" s="747"/>
      <c r="F20" s="747"/>
    </row>
    <row r="21" spans="1:6" ht="6" customHeight="1">
      <c r="A21" s="790"/>
      <c r="B21" s="790"/>
      <c r="C21" s="790"/>
      <c r="D21" s="791"/>
      <c r="E21" s="791"/>
      <c r="F21" s="791"/>
    </row>
    <row r="22" spans="1:6" ht="15">
      <c r="A22" s="386" t="s">
        <v>36</v>
      </c>
      <c r="D22" s="792"/>
      <c r="E22" s="792"/>
      <c r="F22" s="792"/>
    </row>
    <row r="23" spans="1:6" s="789" customFormat="1" ht="15">
      <c r="A23" s="751"/>
      <c r="B23" s="752"/>
      <c r="C23" s="751"/>
      <c r="D23" s="753"/>
      <c r="E23" s="753"/>
      <c r="F23" s="753"/>
    </row>
    <row r="24" spans="1:6" ht="6" customHeight="1">
      <c r="A24" s="790"/>
      <c r="B24" s="790"/>
      <c r="C24" s="790"/>
      <c r="D24" s="791"/>
      <c r="E24" s="791"/>
      <c r="F24" s="791"/>
    </row>
    <row r="25" spans="1:3" ht="15">
      <c r="A25" s="386" t="s">
        <v>100</v>
      </c>
      <c r="C25" s="386" t="s">
        <v>97</v>
      </c>
    </row>
    <row r="26" spans="1:6" s="789" customFormat="1" ht="15">
      <c r="A26" s="751"/>
      <c r="B26" s="752"/>
      <c r="C26" s="751"/>
      <c r="D26" s="753"/>
      <c r="E26" s="753"/>
      <c r="F26" s="753"/>
    </row>
    <row r="27" spans="1:6" s="789" customFormat="1" ht="15">
      <c r="A27" s="751"/>
      <c r="B27" s="752"/>
      <c r="C27" s="751"/>
      <c r="D27" s="753"/>
      <c r="E27" s="753"/>
      <c r="F27" s="753"/>
    </row>
    <row r="28" spans="1:6" s="789" customFormat="1" ht="15">
      <c r="A28" s="751"/>
      <c r="B28" s="752"/>
      <c r="C28" s="751"/>
      <c r="D28" s="753"/>
      <c r="E28" s="753"/>
      <c r="F28" s="753"/>
    </row>
    <row r="29" spans="1:6" ht="6" customHeight="1">
      <c r="A29" s="790"/>
      <c r="B29" s="790"/>
      <c r="C29" s="790"/>
      <c r="D29" s="791"/>
      <c r="E29" s="791"/>
      <c r="F29" s="791"/>
    </row>
    <row r="30" spans="1:6" ht="15">
      <c r="A30" s="386" t="s">
        <v>2</v>
      </c>
      <c r="C30" s="386" t="s">
        <v>37</v>
      </c>
      <c r="D30" s="792"/>
      <c r="E30" s="792"/>
      <c r="F30" s="792"/>
    </row>
    <row r="31" spans="1:6" s="789" customFormat="1" ht="15">
      <c r="A31" s="754"/>
      <c r="B31" s="755"/>
      <c r="C31" s="793" t="s">
        <v>38</v>
      </c>
      <c r="D31" s="794">
        <f>SUM(D16:D30)</f>
        <v>0</v>
      </c>
      <c r="E31" s="794">
        <f>SUM(E16:E30)</f>
        <v>0</v>
      </c>
      <c r="F31" s="794">
        <f>SUM(F16:F30)</f>
        <v>0</v>
      </c>
    </row>
    <row r="32" spans="1:6" s="789" customFormat="1" ht="27">
      <c r="A32" s="756"/>
      <c r="B32" s="757"/>
      <c r="C32" s="793" t="s">
        <v>39</v>
      </c>
      <c r="D32" s="794">
        <f>7!D33</f>
        <v>0</v>
      </c>
      <c r="E32" s="794">
        <f>7!E33</f>
        <v>0</v>
      </c>
      <c r="F32" s="794">
        <f>7!F33</f>
        <v>0</v>
      </c>
    </row>
    <row r="33" spans="1:6" s="789" customFormat="1" ht="15">
      <c r="A33" s="758"/>
      <c r="B33" s="759"/>
      <c r="C33" s="793" t="s">
        <v>40</v>
      </c>
      <c r="D33" s="794">
        <f>+D32+D31</f>
        <v>0</v>
      </c>
      <c r="E33" s="794">
        <f>+E32+E31</f>
        <v>0</v>
      </c>
      <c r="F33" s="794">
        <f>+F32+F31</f>
        <v>0</v>
      </c>
    </row>
    <row r="36" ht="15">
      <c r="F36" s="121"/>
    </row>
    <row r="37" ht="15">
      <c r="F37" s="121"/>
    </row>
    <row r="38" ht="15">
      <c r="F38" s="121"/>
    </row>
  </sheetData>
  <sheetProtection sheet="1" formatCells="0" formatRows="0" insertRows="0"/>
  <mergeCells count="5">
    <mergeCell ref="D4:F4"/>
    <mergeCell ref="D8:D13"/>
    <mergeCell ref="E8:E13"/>
    <mergeCell ref="F8:F13"/>
    <mergeCell ref="D3:F3"/>
  </mergeCells>
  <printOptions/>
  <pageMargins left="0.7480314960629921" right="0.7480314960629921" top="0.984251968503937" bottom="0.984251968503937" header="0.5118110236220472" footer="0.5118110236220472"/>
  <pageSetup fitToHeight="0" fitToWidth="1" horizontalDpi="300" verticalDpi="300" orientation="portrait" paperSize="9" scale="90" r:id="rId2"/>
  <headerFooter alignWithMargins="0">
    <oddHeader>&amp;C&amp;F&amp;R&amp;G</oddHeader>
    <oddFooter>&amp;LDate d'impression: &amp;D&amp;Rp. &amp;P/&amp;N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Bofas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T4620_FOR_Journal_suivi_environnemental_GC_v2</dc:title>
  <dc:subject>Formulaire</dc:subject>
  <dc:creator>BOFAS</dc:creator>
  <cp:keywords/>
  <dc:description>Date réalisation: 30/04/2008 Date adaptation 1 (situation zéro documents standards): 07/08/2008 Date adaptation 2: 17/09/2008 datum aanpassing 3: 01/12/2009</dc:description>
  <cp:lastModifiedBy>Yves Van Malderen</cp:lastModifiedBy>
  <cp:lastPrinted>2019-09-27T09:17:35Z</cp:lastPrinted>
  <dcterms:created xsi:type="dcterms:W3CDTF">2005-08-22T11:02:07Z</dcterms:created>
  <dcterms:modified xsi:type="dcterms:W3CDTF">2019-09-27T09:21:49Z</dcterms:modified>
  <cp:category/>
  <cp:version/>
  <cp:contentType/>
  <cp:contentStatus/>
</cp:coreProperties>
</file>